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会計報告用" sheetId="1" r:id="rId1"/>
    <sheet name="収支報告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25" authorId="0">
      <text>
        <r>
          <rPr>
            <b/>
            <sz val="9"/>
            <color indexed="8"/>
            <rFont val="ＭＳ Ｐゴシック"/>
            <family val="3"/>
          </rPr>
          <t xml:space="preserve"> :
</t>
        </r>
        <r>
          <rPr>
            <sz val="9"/>
            <color indexed="8"/>
            <rFont val="ＭＳ Ｐゴシック"/>
            <family val="3"/>
          </rPr>
          <t/>
        </r>
      </text>
    </comment>
  </commentList>
</comments>
</file>

<file path=xl/sharedStrings.xml><?xml version="1.0" encoding="utf-8"?>
<sst xmlns="http://schemas.openxmlformats.org/spreadsheetml/2006/main" count="135" uniqueCount="60">
  <si>
    <t>2012年度　  ひよこ丼収支報告(2013年5月末時点）</t>
  </si>
  <si>
    <t>収入</t>
  </si>
  <si>
    <t>費用</t>
  </si>
  <si>
    <t>MOE</t>
  </si>
  <si>
    <t>繰越金</t>
  </si>
  <si>
    <t>材料費</t>
  </si>
  <si>
    <t>10月</t>
  </si>
  <si>
    <t>サプライ費</t>
  </si>
  <si>
    <t>4月</t>
  </si>
  <si>
    <t>備品費</t>
  </si>
  <si>
    <t>＊1</t>
  </si>
  <si>
    <t>アクティビティ</t>
  </si>
  <si>
    <t>レント代</t>
  </si>
  <si>
    <t>＊2</t>
  </si>
  <si>
    <t>今年度収入</t>
  </si>
  <si>
    <t>今年度支出</t>
  </si>
  <si>
    <t>合計</t>
  </si>
  <si>
    <t>残高</t>
  </si>
  <si>
    <t>＊2、3</t>
  </si>
  <si>
    <t>COGS</t>
  </si>
  <si>
    <t>(＄3,520.55)</t>
  </si>
  <si>
    <t>＊3</t>
  </si>
  <si>
    <t>管理費</t>
  </si>
  <si>
    <t>Canterbury Trust</t>
  </si>
  <si>
    <t>バストリップ</t>
  </si>
  <si>
    <t>その他</t>
  </si>
  <si>
    <t>会費</t>
  </si>
  <si>
    <t>謝礼</t>
  </si>
  <si>
    <t>ファンドレイズ</t>
  </si>
  <si>
    <t>5月末収入総計</t>
  </si>
  <si>
    <t>5月末支出総計</t>
  </si>
  <si>
    <t>前年度繰越金</t>
  </si>
  <si>
    <t>＊１　備品</t>
  </si>
  <si>
    <t>2012年度収入</t>
  </si>
  <si>
    <t>各種玩具　$342.80、バイク　$44.00、ベビーマット$238.00</t>
  </si>
  <si>
    <t>2012年度費用</t>
  </si>
  <si>
    <t>セーフティゲート　$120.20、備付けお尻拭き　$14.90</t>
  </si>
  <si>
    <t>5月末時点での繰越金</t>
  </si>
  <si>
    <t>プレイジム　$90、応急処置セット　$27.50、プリンター　$190.99</t>
  </si>
  <si>
    <t>CDプレーヤー　$55.20、マイク修理　$60、マイクアダプター　$39.90</t>
  </si>
  <si>
    <t>CD　$35.20、DVDクリーニング　$10、プリンターインク　$28.90</t>
  </si>
  <si>
    <t>棚固定ボルト　$25.70、鍵　$8.5、テープ　$22.90、ペン・絵具　$13.30</t>
  </si>
  <si>
    <t>6月に予想される収支</t>
  </si>
  <si>
    <t>収入　　月・カジュアル会費</t>
  </si>
  <si>
    <t>　　　　　写真売上げ</t>
  </si>
  <si>
    <t>支出　　謝礼</t>
  </si>
  <si>
    <t>(その他から)</t>
  </si>
  <si>
    <t>　　　　　レント代(5・6月分)</t>
  </si>
  <si>
    <t>(ＭＯＥから)</t>
  </si>
  <si>
    <t>　　　　　ファーストエイド講習</t>
  </si>
  <si>
    <t>　　　　　謝恩会</t>
  </si>
  <si>
    <t>　　　　　ニュースレター印刷</t>
  </si>
  <si>
    <t>(ＣＯＧＳから)</t>
  </si>
  <si>
    <t>　　　　　本送料</t>
  </si>
  <si>
    <t>?(COGS,会費)</t>
  </si>
  <si>
    <t>　　　　　その他</t>
  </si>
  <si>
    <t>6月末繰越金見込み</t>
  </si>
  <si>
    <t xml:space="preserve">COGS </t>
  </si>
  <si>
    <t>2012年度　ひよこ丼収支報告(2012年7月～2013年6月)</t>
  </si>
  <si>
    <t>2013年度への繰越金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</si>
</sst>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;&quot;-$&quot;#,##0.00"/>
    <numFmt numFmtId="166" formatCode="\$#,##0.00_);[RED]&quot;($&quot;#,##0.00\)"/>
  </numFmts>
  <fonts count="18">
    <font>
      <sz val="11"/>
      <name val="ＭＳ Ｐゴシック"/>
      <family val="3"/>
    </font>
    <font>
      <sz val="10"/>
      <name val="Arial"/>
      <family val="0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5" fontId="0" fillId="0" borderId="0" xfId="0" applyNumberFormat="1" applyBorder="1" applyAlignment="1">
      <alignment vertical="center"/>
    </xf>
    <xf numFmtId="164" fontId="0" fillId="0" borderId="0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0" borderId="2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8" fillId="0" borderId="5" xfId="0" applyFont="1" applyBorder="1" applyAlignment="1">
      <alignment/>
    </xf>
    <xf numFmtId="165" fontId="9" fillId="0" borderId="6" xfId="0" applyNumberFormat="1" applyFont="1" applyBorder="1" applyAlignment="1">
      <alignment/>
    </xf>
    <xf numFmtId="164" fontId="9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0" fillId="0" borderId="10" xfId="0" applyBorder="1" applyAlignment="1">
      <alignment/>
    </xf>
    <xf numFmtId="164" fontId="0" fillId="0" borderId="3" xfId="0" applyBorder="1" applyAlignment="1">
      <alignment/>
    </xf>
    <xf numFmtId="164" fontId="0" fillId="0" borderId="11" xfId="0" applyBorder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0" xfId="0" applyAlignment="1">
      <alignment/>
    </xf>
    <xf numFmtId="165" fontId="6" fillId="0" borderId="0" xfId="0" applyNumberFormat="1" applyFont="1" applyAlignment="1">
      <alignment horizontal="right"/>
    </xf>
    <xf numFmtId="164" fontId="11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10" fillId="0" borderId="3" xfId="0" applyFont="1" applyFill="1" applyBorder="1" applyAlignment="1">
      <alignment/>
    </xf>
    <xf numFmtId="165" fontId="0" fillId="0" borderId="3" xfId="0" applyNumberFormat="1" applyBorder="1" applyAlignment="1">
      <alignment vertical="center"/>
    </xf>
    <xf numFmtId="166" fontId="0" fillId="0" borderId="0" xfId="0" applyNumberFormat="1" applyFont="1" applyAlignment="1">
      <alignment/>
    </xf>
    <xf numFmtId="164" fontId="13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164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24</xdr:row>
      <xdr:rowOff>19050</xdr:rowOff>
    </xdr:from>
    <xdr:to>
      <xdr:col>6</xdr:col>
      <xdr:colOff>352425</xdr:colOff>
      <xdr:row>29</xdr:row>
      <xdr:rowOff>66675</xdr:rowOff>
    </xdr:to>
    <xdr:sp>
      <xdr:nvSpPr>
        <xdr:cNvPr id="1" name="CustomShape 1"/>
        <xdr:cNvSpPr>
          <a:spLocks/>
        </xdr:cNvSpPr>
      </xdr:nvSpPr>
      <xdr:spPr>
        <a:xfrm>
          <a:off x="3324225" y="4314825"/>
          <a:ext cx="2162175" cy="904875"/>
        </a:xfrm>
        <a:prstGeom prst="wedgeRoundRectCallout">
          <a:avLst>
            <a:gd name="adj1" fmla="val -64287"/>
            <a:gd name="adj2" fmla="val -30000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ジムナスティック非会員参加費　$30、</a:t>
          </a:r>
          <a:r>
            <a:rPr lang="en-US" cap="none" sz="1100" b="0" i="0" u="none" baseline="0">
              <a:solidFill>
                <a:srgbClr val="000000"/>
              </a:solidFill>
            </a:rPr>
            <a:t>A&amp;P Show $420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金曜バストリップ会費　</a:t>
          </a:r>
          <a:r>
            <a:rPr lang="en-US" cap="none" sz="1100" b="0" i="0" u="none" baseline="0">
              <a:solidFill>
                <a:srgbClr val="000000"/>
              </a:solidFill>
            </a:rPr>
            <a:t>$235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寄付　$66,20
</a:t>
          </a:r>
        </a:p>
      </xdr:txBody>
    </xdr:sp>
    <xdr:clientData/>
  </xdr:twoCellAnchor>
  <xdr:twoCellAnchor>
    <xdr:from>
      <xdr:col>3</xdr:col>
      <xdr:colOff>485775</xdr:colOff>
      <xdr:row>18</xdr:row>
      <xdr:rowOff>19050</xdr:rowOff>
    </xdr:from>
    <xdr:to>
      <xdr:col>6</xdr:col>
      <xdr:colOff>390525</xdr:colOff>
      <xdr:row>21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3400425" y="3286125"/>
          <a:ext cx="2124075" cy="647700"/>
        </a:xfrm>
        <a:prstGeom prst="wedgeRoundRectCallout">
          <a:avLst>
            <a:gd name="adj1" fmla="val -71824"/>
            <a:gd name="adj2" fmla="val 110615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写真販売収益　$50.10　
お雑煮会会費　$138.70
Japan Day 収益　$788.10
</a:t>
          </a:r>
        </a:p>
      </xdr:txBody>
    </xdr:sp>
    <xdr:clientData/>
  </xdr:twoCellAnchor>
  <xdr:twoCellAnchor>
    <xdr:from>
      <xdr:col>10</xdr:col>
      <xdr:colOff>276225</xdr:colOff>
      <xdr:row>25</xdr:row>
      <xdr:rowOff>9525</xdr:rowOff>
    </xdr:from>
    <xdr:to>
      <xdr:col>13</xdr:col>
      <xdr:colOff>552450</xdr:colOff>
      <xdr:row>30</xdr:row>
      <xdr:rowOff>57150</xdr:rowOff>
    </xdr:to>
    <xdr:sp>
      <xdr:nvSpPr>
        <xdr:cNvPr id="3" name="CustomShape 1"/>
        <xdr:cNvSpPr>
          <a:spLocks/>
        </xdr:cNvSpPr>
      </xdr:nvSpPr>
      <xdr:spPr>
        <a:xfrm>
          <a:off x="9124950" y="4476750"/>
          <a:ext cx="2628900" cy="904875"/>
        </a:xfrm>
        <a:prstGeom prst="wedgeRoundRectCallout">
          <a:avLst>
            <a:gd name="adj1" fmla="val -57898"/>
            <a:gd name="adj2" fmla="val -45486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写真代　$3.5、A&amp;P SHOW $420 
お兄ちゃんお姉ちゃんショー
参加者へ謝礼　$74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504825</xdr:colOff>
      <xdr:row>2</xdr:row>
      <xdr:rowOff>161925</xdr:rowOff>
    </xdr:from>
    <xdr:to>
      <xdr:col>13</xdr:col>
      <xdr:colOff>552450</xdr:colOff>
      <xdr:row>7</xdr:row>
      <xdr:rowOff>76200</xdr:rowOff>
    </xdr:to>
    <xdr:sp>
      <xdr:nvSpPr>
        <xdr:cNvPr id="4" name="CustomShape 1"/>
        <xdr:cNvSpPr>
          <a:spLocks/>
        </xdr:cNvSpPr>
      </xdr:nvSpPr>
      <xdr:spPr>
        <a:xfrm>
          <a:off x="9353550" y="638175"/>
          <a:ext cx="2400300" cy="819150"/>
        </a:xfrm>
        <a:prstGeom prst="wedgeRoundRectCallout">
          <a:avLst>
            <a:gd name="adj1" fmla="val -65666"/>
            <a:gd name="adj2" fmla="val 3131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ジムナスティック　$243.70
金曜クリスマス会おひさま　$60 
バストリップ　$798.85
</a:t>
          </a:r>
        </a:p>
      </xdr:txBody>
    </xdr:sp>
    <xdr:clientData/>
  </xdr:twoCellAnchor>
  <xdr:twoCellAnchor editAs="absolute">
    <xdr:from>
      <xdr:col>10</xdr:col>
      <xdr:colOff>828675</xdr:colOff>
      <xdr:row>17</xdr:row>
      <xdr:rowOff>104775</xdr:rowOff>
    </xdr:from>
    <xdr:to>
      <xdr:col>14</xdr:col>
      <xdr:colOff>85725</xdr:colOff>
      <xdr:row>24</xdr:row>
      <xdr:rowOff>95250</xdr:rowOff>
    </xdr:to>
    <xdr:sp>
      <xdr:nvSpPr>
        <xdr:cNvPr id="5" name="CustomShape 1"/>
        <xdr:cNvSpPr>
          <a:spLocks/>
        </xdr:cNvSpPr>
      </xdr:nvSpPr>
      <xdr:spPr>
        <a:xfrm>
          <a:off x="9677400" y="3200400"/>
          <a:ext cx="2162175" cy="1190625"/>
        </a:xfrm>
        <a:prstGeom prst="wedgeRoundRectCallout">
          <a:avLst>
            <a:gd name="adj1" fmla="val -81592"/>
            <a:gd name="adj2" fmla="val 46592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金曜クリスマス会　サンタへ謝礼　$14
お雑煮会経費　$67.40
バストリップ　$423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933450</xdr:colOff>
      <xdr:row>8</xdr:row>
      <xdr:rowOff>28575</xdr:rowOff>
    </xdr:from>
    <xdr:to>
      <xdr:col>14</xdr:col>
      <xdr:colOff>381000</xdr:colOff>
      <xdr:row>12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9782175" y="1581150"/>
          <a:ext cx="2352675" cy="800100"/>
        </a:xfrm>
        <a:prstGeom prst="wedgeRoundRectCallout">
          <a:avLst>
            <a:gd name="adj1" fmla="val -57601"/>
            <a:gd name="adj2" fmla="val 2412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Hei Hei Hall レント(6～10月)
　　　　　　　　　　　　　 ＄800.80
North City Churchレント(11～4月)
　　　　　　　　　　　　　  $2719.75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23</xdr:row>
      <xdr:rowOff>95250</xdr:rowOff>
    </xdr:from>
    <xdr:to>
      <xdr:col>6</xdr:col>
      <xdr:colOff>352425</xdr:colOff>
      <xdr:row>31</xdr:row>
      <xdr:rowOff>171450</xdr:rowOff>
    </xdr:to>
    <xdr:sp>
      <xdr:nvSpPr>
        <xdr:cNvPr id="1" name="CustomShape 1"/>
        <xdr:cNvSpPr>
          <a:spLocks/>
        </xdr:cNvSpPr>
      </xdr:nvSpPr>
      <xdr:spPr>
        <a:xfrm>
          <a:off x="3162300" y="4257675"/>
          <a:ext cx="2000250" cy="1447800"/>
        </a:xfrm>
        <a:prstGeom prst="wedgeRoundRectCallout">
          <a:avLst>
            <a:gd name="adj1" fmla="val -64287"/>
            <a:gd name="adj2" fmla="val -30000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ジムナスティック非会員参加費　$30、</a:t>
          </a:r>
          <a:r>
            <a:rPr lang="en-US" cap="none" sz="1100" b="0" i="0" u="none" baseline="0">
              <a:solidFill>
                <a:srgbClr val="000000"/>
              </a:solidFill>
            </a:rPr>
            <a:t>A&amp;P Show $420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金曜バストリップ会費　</a:t>
          </a:r>
          <a:r>
            <a:rPr lang="en-US" cap="none" sz="1100" b="0" i="0" u="none" baseline="0">
              <a:solidFill>
                <a:srgbClr val="000000"/>
              </a:solidFill>
            </a:rPr>
            <a:t>$235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寄付　$66,20　Ｊａｐａｎ　Ｄａｙ立替返戻金　$425
小切手返戻金　$60</a:t>
          </a:r>
        </a:p>
      </xdr:txBody>
    </xdr:sp>
    <xdr:clientData/>
  </xdr:twoCellAnchor>
  <xdr:twoCellAnchor>
    <xdr:from>
      <xdr:col>3</xdr:col>
      <xdr:colOff>485775</xdr:colOff>
      <xdr:row>18</xdr:row>
      <xdr:rowOff>19050</xdr:rowOff>
    </xdr:from>
    <xdr:to>
      <xdr:col>6</xdr:col>
      <xdr:colOff>390525</xdr:colOff>
      <xdr:row>22</xdr:row>
      <xdr:rowOff>66675</xdr:rowOff>
    </xdr:to>
    <xdr:sp>
      <xdr:nvSpPr>
        <xdr:cNvPr id="2" name="CustomShape 1"/>
        <xdr:cNvSpPr>
          <a:spLocks/>
        </xdr:cNvSpPr>
      </xdr:nvSpPr>
      <xdr:spPr>
        <a:xfrm>
          <a:off x="3238500" y="3324225"/>
          <a:ext cx="1962150" cy="733425"/>
        </a:xfrm>
        <a:prstGeom prst="wedgeRoundRectCallout">
          <a:avLst>
            <a:gd name="adj1" fmla="val -71805"/>
            <a:gd name="adj2" fmla="val 9219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写真販売収益　$81.30　
お雑煮会会費　$138.70
Japan Day 収益　$788.10
</a:t>
          </a:r>
        </a:p>
      </xdr:txBody>
    </xdr:sp>
    <xdr:clientData/>
  </xdr:twoCellAnchor>
  <xdr:twoCellAnchor>
    <xdr:from>
      <xdr:col>10</xdr:col>
      <xdr:colOff>285750</xdr:colOff>
      <xdr:row>23</xdr:row>
      <xdr:rowOff>152400</xdr:rowOff>
    </xdr:from>
    <xdr:to>
      <xdr:col>15</xdr:col>
      <xdr:colOff>114300</xdr:colOff>
      <xdr:row>33</xdr:row>
      <xdr:rowOff>38100</xdr:rowOff>
    </xdr:to>
    <xdr:sp>
      <xdr:nvSpPr>
        <xdr:cNvPr id="3" name="CustomShape 1"/>
        <xdr:cNvSpPr>
          <a:spLocks/>
        </xdr:cNvSpPr>
      </xdr:nvSpPr>
      <xdr:spPr>
        <a:xfrm>
          <a:off x="8353425" y="4314825"/>
          <a:ext cx="3409950" cy="1600200"/>
        </a:xfrm>
        <a:prstGeom prst="wedgeRoundRectCallout">
          <a:avLst>
            <a:gd name="adj1" fmla="val -56115"/>
            <a:gd name="adj2" fmla="val -3119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写真代　$3.5、A&amp;P SHOW $420 
お兄ちゃんお姉ちゃんショー
参加者へ謝礼　$74　会議費用　$5.9
七夕笹提供者へ謝礼　$20、真紀子さんへ謝礼　$20、由美さんの　お母さんへ本運搬謝礼　$100
Ｊａｐａｎ　Ｄａｙ準備立替　$425、小切手返戻によるおひさまへ再支払い　$60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504825</xdr:colOff>
      <xdr:row>2</xdr:row>
      <xdr:rowOff>0</xdr:rowOff>
    </xdr:from>
    <xdr:to>
      <xdr:col>13</xdr:col>
      <xdr:colOff>552450</xdr:colOff>
      <xdr:row>7</xdr:row>
      <xdr:rowOff>76200</xdr:rowOff>
    </xdr:to>
    <xdr:sp>
      <xdr:nvSpPr>
        <xdr:cNvPr id="4" name="CustomShape 1"/>
        <xdr:cNvSpPr>
          <a:spLocks/>
        </xdr:cNvSpPr>
      </xdr:nvSpPr>
      <xdr:spPr>
        <a:xfrm>
          <a:off x="8572500" y="476250"/>
          <a:ext cx="2257425" cy="981075"/>
        </a:xfrm>
        <a:prstGeom prst="wedgeRoundRectCallout">
          <a:avLst>
            <a:gd name="adj1" fmla="val -65666"/>
            <a:gd name="adj2" fmla="val 31319"/>
          </a:avLst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ジムナスティック　$243.70
金曜クリスマス会おひさま　$60 
バストリップ　$798.85
Ｆｉｒｓｔ　Ａｉｄ講習　＄260
</a:t>
          </a:r>
        </a:p>
      </xdr:txBody>
    </xdr:sp>
    <xdr:clientData/>
  </xdr:twoCellAnchor>
  <xdr:twoCellAnchor>
    <xdr:from>
      <xdr:col>11</xdr:col>
      <xdr:colOff>0</xdr:colOff>
      <xdr:row>8</xdr:row>
      <xdr:rowOff>28575</xdr:rowOff>
    </xdr:from>
    <xdr:to>
      <xdr:col>14</xdr:col>
      <xdr:colOff>381000</xdr:colOff>
      <xdr:row>12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8905875" y="1590675"/>
          <a:ext cx="2438400" cy="809625"/>
        </a:xfrm>
        <a:prstGeom prst="wedgeRoundRectCallout">
          <a:avLst>
            <a:gd name="adj1" fmla="val -57601"/>
            <a:gd name="adj2" fmla="val 2412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Hei Hei Hall レント(6～10月)
　　　　　　　　　　　　　 ＄800.80
North City Churchレント(11～6月)
　　　　　　　　　　　　　  $4250.25</a:t>
          </a:r>
        </a:p>
      </xdr:txBody>
    </xdr:sp>
    <xdr:clientData/>
  </xdr:twoCellAnchor>
  <xdr:twoCellAnchor>
    <xdr:from>
      <xdr:col>10</xdr:col>
      <xdr:colOff>742950</xdr:colOff>
      <xdr:row>17</xdr:row>
      <xdr:rowOff>104775</xdr:rowOff>
    </xdr:from>
    <xdr:to>
      <xdr:col>14</xdr:col>
      <xdr:colOff>419100</xdr:colOff>
      <xdr:row>22</xdr:row>
      <xdr:rowOff>66675</xdr:rowOff>
    </xdr:to>
    <xdr:sp>
      <xdr:nvSpPr>
        <xdr:cNvPr id="6" name="AutoShape 8"/>
        <xdr:cNvSpPr>
          <a:spLocks/>
        </xdr:cNvSpPr>
      </xdr:nvSpPr>
      <xdr:spPr>
        <a:xfrm>
          <a:off x="8810625" y="3238500"/>
          <a:ext cx="2571750" cy="819150"/>
        </a:xfrm>
        <a:prstGeom prst="wedgeRoundRectCallout">
          <a:avLst>
            <a:gd name="adj1" fmla="val -75555"/>
            <a:gd name="adj2" fmla="val 9482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金曜クリスマス会サンタへ謝礼　$14、
お雑煮会経費　$67.4
バストリップ経費　$423
謝恩会経費　$583.9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E17">
      <selection activeCell="H5" sqref="H5"/>
    </sheetView>
  </sheetViews>
  <sheetFormatPr defaultColWidth="9.00390625" defaultRowHeight="13.5"/>
  <cols>
    <col min="2" max="2" width="16.50390625" style="0" customWidth="1"/>
    <col min="3" max="3" width="12.75390625" style="0" customWidth="1"/>
    <col min="4" max="4" width="11.125" style="0" customWidth="1"/>
    <col min="7" max="7" width="8.25390625" style="0" customWidth="1"/>
    <col min="8" max="8" width="14.00390625" style="0" customWidth="1"/>
    <col min="9" max="9" width="14.125" style="0" customWidth="1"/>
    <col min="10" max="10" width="12.375" style="0" customWidth="1"/>
    <col min="11" max="11" width="12.625" style="0" customWidth="1"/>
    <col min="12" max="12" width="8.00390625" style="0" customWidth="1"/>
    <col min="13" max="13" width="10.25390625" style="0" customWidth="1"/>
    <col min="14" max="14" width="7.25390625" style="0" customWidth="1"/>
    <col min="15" max="15" width="6.50390625" style="0" customWidth="1"/>
    <col min="16" max="16" width="15.50390625" style="0" customWidth="1"/>
  </cols>
  <sheetData>
    <row r="1" spans="3:11" ht="24">
      <c r="C1" s="1" t="s">
        <v>0</v>
      </c>
      <c r="E1" s="2"/>
      <c r="F1" s="2"/>
      <c r="G1" s="2"/>
      <c r="H1" s="2"/>
      <c r="I1" s="3"/>
      <c r="J1" s="2"/>
      <c r="K1" s="2"/>
    </row>
    <row r="2" spans="3:9" ht="13.5">
      <c r="C2" s="4"/>
      <c r="I2" s="4"/>
    </row>
    <row r="3" spans="1:17" ht="17.25">
      <c r="A3" s="5"/>
      <c r="B3" s="6" t="s">
        <v>1</v>
      </c>
      <c r="C3" s="7"/>
      <c r="D3" s="8"/>
      <c r="E3" s="8"/>
      <c r="F3" s="8"/>
      <c r="G3" s="8"/>
      <c r="I3" s="9" t="s">
        <v>2</v>
      </c>
      <c r="J3" s="10"/>
      <c r="K3" s="8"/>
      <c r="L3" s="8"/>
      <c r="M3" s="8"/>
      <c r="N3" s="8"/>
      <c r="O3" s="8"/>
      <c r="P3" s="8"/>
      <c r="Q3" s="8"/>
    </row>
    <row r="4" spans="1:10" ht="13.5">
      <c r="A4" s="11" t="s">
        <v>3</v>
      </c>
      <c r="B4" t="s">
        <v>4</v>
      </c>
      <c r="C4" s="4">
        <v>9512.81</v>
      </c>
      <c r="I4" t="s">
        <v>5</v>
      </c>
      <c r="J4" s="12">
        <v>335.9</v>
      </c>
    </row>
    <row r="5" spans="2:10" ht="13.5">
      <c r="B5" t="s">
        <v>6</v>
      </c>
      <c r="C5" s="4">
        <v>3762</v>
      </c>
      <c r="I5" t="s">
        <v>7</v>
      </c>
      <c r="J5" s="4">
        <v>30.2</v>
      </c>
    </row>
    <row r="6" spans="2:11" ht="13.5">
      <c r="B6" t="s">
        <v>8</v>
      </c>
      <c r="C6" s="4">
        <v>3420</v>
      </c>
      <c r="I6" t="s">
        <v>9</v>
      </c>
      <c r="J6" s="4">
        <v>1367.99</v>
      </c>
      <c r="K6" t="s">
        <v>10</v>
      </c>
    </row>
    <row r="7" spans="3:10" ht="13.5">
      <c r="C7" s="4"/>
      <c r="I7" s="13" t="s">
        <v>11</v>
      </c>
      <c r="J7" s="4">
        <v>1102.55</v>
      </c>
    </row>
    <row r="8" spans="1:11" ht="13.5">
      <c r="A8" s="14"/>
      <c r="B8" s="14"/>
      <c r="C8" s="15"/>
      <c r="D8" s="14"/>
      <c r="E8" s="14"/>
      <c r="F8" s="14"/>
      <c r="G8" s="14"/>
      <c r="I8" s="16" t="s">
        <v>12</v>
      </c>
      <c r="J8" s="15">
        <v>978.75</v>
      </c>
      <c r="K8" t="s">
        <v>13</v>
      </c>
    </row>
    <row r="9" spans="2:10" ht="13.5">
      <c r="B9" s="17" t="s">
        <v>14</v>
      </c>
      <c r="C9" s="4">
        <f>SUM(C5:C6)</f>
        <v>7182</v>
      </c>
      <c r="I9" s="17" t="s">
        <v>15</v>
      </c>
      <c r="J9" s="4">
        <f>SUM(J4:J8)</f>
        <v>3815.39</v>
      </c>
    </row>
    <row r="10" spans="2:10" ht="13.5">
      <c r="B10" t="s">
        <v>16</v>
      </c>
      <c r="C10" s="4">
        <f>SUM(C4:C8)</f>
        <v>16694.809999999998</v>
      </c>
      <c r="I10" s="18" t="s">
        <v>17</v>
      </c>
      <c r="J10" s="19">
        <f>C4+C5+C6-J4-J5-J6-J7-J8</f>
        <v>12879.419999999998</v>
      </c>
    </row>
    <row r="11" spans="3:11" ht="13.5">
      <c r="C11" s="4"/>
      <c r="I11" s="18"/>
      <c r="J11" s="19"/>
      <c r="K11" s="20" t="s">
        <v>18</v>
      </c>
    </row>
    <row r="12" spans="1:11" ht="13.5">
      <c r="A12" s="11" t="s">
        <v>19</v>
      </c>
      <c r="B12" t="s">
        <v>4</v>
      </c>
      <c r="C12" s="4">
        <v>541.8</v>
      </c>
      <c r="J12" s="4"/>
      <c r="K12" s="21" t="s">
        <v>20</v>
      </c>
    </row>
    <row r="13" spans="2:11" ht="13.5">
      <c r="B13" t="s">
        <v>12</v>
      </c>
      <c r="C13" s="4">
        <v>2000</v>
      </c>
      <c r="I13" t="s">
        <v>12</v>
      </c>
      <c r="J13" s="4">
        <v>2541.8</v>
      </c>
      <c r="K13" t="s">
        <v>21</v>
      </c>
    </row>
    <row r="14" spans="1:10" ht="13.5">
      <c r="A14" s="14"/>
      <c r="B14" s="14" t="s">
        <v>22</v>
      </c>
      <c r="C14" s="15">
        <v>500</v>
      </c>
      <c r="D14" s="14"/>
      <c r="E14" s="14"/>
      <c r="F14" s="14"/>
      <c r="G14" s="14"/>
      <c r="I14" s="14" t="s">
        <v>22</v>
      </c>
      <c r="J14" s="15">
        <v>393.1</v>
      </c>
    </row>
    <row r="15" spans="2:10" ht="13.5">
      <c r="B15" s="17" t="s">
        <v>14</v>
      </c>
      <c r="C15" s="4">
        <f>SUM(C13:C14)</f>
        <v>2500</v>
      </c>
      <c r="I15" s="17" t="s">
        <v>15</v>
      </c>
      <c r="J15" s="4">
        <f>SUM(J13:J14)</f>
        <v>2934.9</v>
      </c>
    </row>
    <row r="16" spans="2:10" ht="13.5">
      <c r="B16" s="17" t="s">
        <v>16</v>
      </c>
      <c r="C16" s="4">
        <f>C12+C15</f>
        <v>3041.8</v>
      </c>
      <c r="I16" s="22" t="s">
        <v>17</v>
      </c>
      <c r="J16" s="19">
        <f>C12+C13+C14-J13-J14</f>
        <v>106.89999999999998</v>
      </c>
    </row>
    <row r="18" spans="1:10" ht="13.5">
      <c r="A18" s="23" t="s">
        <v>23</v>
      </c>
      <c r="B18" s="14"/>
      <c r="C18" s="15"/>
      <c r="D18" s="14"/>
      <c r="E18" s="14"/>
      <c r="F18" s="14"/>
      <c r="G18" s="14"/>
      <c r="I18" s="14" t="s">
        <v>24</v>
      </c>
      <c r="J18" s="15"/>
    </row>
    <row r="19" spans="3:10" ht="13.5">
      <c r="C19" s="4"/>
      <c r="I19" s="22" t="s">
        <v>17</v>
      </c>
      <c r="J19" s="19">
        <v>0</v>
      </c>
    </row>
    <row r="20" spans="3:10" ht="13.5">
      <c r="C20" s="4"/>
      <c r="J20" s="4"/>
    </row>
    <row r="21" spans="3:10" ht="13.5">
      <c r="C21" s="4"/>
      <c r="J21" s="4"/>
    </row>
    <row r="22" spans="3:10" ht="13.5">
      <c r="C22" s="4"/>
      <c r="J22" s="4"/>
    </row>
    <row r="23" spans="1:10" ht="13.5">
      <c r="A23" s="11" t="s">
        <v>25</v>
      </c>
      <c r="B23" t="s">
        <v>4</v>
      </c>
      <c r="C23" s="4">
        <v>1813.4</v>
      </c>
      <c r="J23" s="4"/>
    </row>
    <row r="24" spans="2:10" ht="13.5">
      <c r="B24" t="s">
        <v>26</v>
      </c>
      <c r="C24" s="4">
        <v>3432</v>
      </c>
      <c r="I24" t="s">
        <v>27</v>
      </c>
      <c r="J24" s="4">
        <v>2265</v>
      </c>
    </row>
    <row r="25" spans="2:10" ht="13.5">
      <c r="B25" t="s">
        <v>28</v>
      </c>
      <c r="C25" s="4">
        <v>976.9</v>
      </c>
      <c r="I25" t="s">
        <v>11</v>
      </c>
      <c r="J25" s="4">
        <v>504.4</v>
      </c>
    </row>
    <row r="26" spans="2:10" ht="13.5">
      <c r="B26" t="s">
        <v>25</v>
      </c>
      <c r="C26" s="4">
        <v>811.2</v>
      </c>
      <c r="I26" t="s">
        <v>25</v>
      </c>
      <c r="J26" s="4">
        <v>557.5</v>
      </c>
    </row>
    <row r="27" spans="1:10" ht="13.5">
      <c r="A27" s="14"/>
      <c r="B27" s="14"/>
      <c r="C27" s="15"/>
      <c r="D27" s="14"/>
      <c r="E27" s="14"/>
      <c r="F27" s="14"/>
      <c r="G27" s="14"/>
      <c r="I27" s="14"/>
      <c r="J27" s="15"/>
    </row>
    <row r="28" spans="1:10" ht="13.5">
      <c r="A28" s="13"/>
      <c r="B28" s="17" t="s">
        <v>14</v>
      </c>
      <c r="C28" s="4">
        <f>SUM(C24:C26)</f>
        <v>5220.1</v>
      </c>
      <c r="D28" s="13"/>
      <c r="E28" s="13"/>
      <c r="F28" s="13"/>
      <c r="G28" s="13"/>
      <c r="I28" s="17" t="s">
        <v>15</v>
      </c>
      <c r="J28" s="4">
        <f>SUM(J24+J25+J26)</f>
        <v>3326.9</v>
      </c>
    </row>
    <row r="29" spans="1:10" ht="13.5">
      <c r="A29" s="13"/>
      <c r="B29" s="17" t="s">
        <v>16</v>
      </c>
      <c r="C29" s="4">
        <f>SUM(C23:C27)</f>
        <v>7033.5</v>
      </c>
      <c r="D29" s="13"/>
      <c r="E29" s="13"/>
      <c r="F29" s="13"/>
      <c r="G29" s="13"/>
      <c r="I29" s="22" t="s">
        <v>17</v>
      </c>
      <c r="J29" s="24">
        <f>C29-J28</f>
        <v>3706.6</v>
      </c>
    </row>
    <row r="30" spans="1:3" ht="13.5">
      <c r="A30" s="13"/>
      <c r="B30" s="17"/>
      <c r="C30" s="25"/>
    </row>
    <row r="31" spans="2:10" ht="13.5">
      <c r="B31" s="26" t="s">
        <v>29</v>
      </c>
      <c r="C31" s="27">
        <f>C9+C15+C28</f>
        <v>14902.1</v>
      </c>
      <c r="I31" s="26" t="s">
        <v>30</v>
      </c>
      <c r="J31" s="27">
        <f>J9+J15+J28</f>
        <v>10077.19</v>
      </c>
    </row>
    <row r="35" spans="1:14" ht="13.5" customHeight="1">
      <c r="A35" s="28" t="s">
        <v>31</v>
      </c>
      <c r="B35" s="28"/>
      <c r="C35" s="29">
        <v>11868.01</v>
      </c>
      <c r="I35" s="30" t="s">
        <v>32</v>
      </c>
      <c r="J35" s="31"/>
      <c r="K35" s="32"/>
      <c r="L35" s="33"/>
      <c r="M35" s="33"/>
      <c r="N35" s="34"/>
    </row>
    <row r="36" spans="1:14" ht="13.5" customHeight="1">
      <c r="A36" s="28" t="s">
        <v>33</v>
      </c>
      <c r="B36" s="28"/>
      <c r="C36" s="29">
        <v>14902.1</v>
      </c>
      <c r="I36" s="35" t="s">
        <v>34</v>
      </c>
      <c r="J36" s="13"/>
      <c r="K36" s="13"/>
      <c r="L36" s="13"/>
      <c r="M36" s="13"/>
      <c r="N36" s="36"/>
    </row>
    <row r="37" spans="1:14" ht="13.5" customHeight="1">
      <c r="A37" s="28" t="s">
        <v>35</v>
      </c>
      <c r="B37" s="28"/>
      <c r="C37" s="29">
        <v>10077.19</v>
      </c>
      <c r="I37" s="35" t="s">
        <v>36</v>
      </c>
      <c r="J37" s="13"/>
      <c r="K37" s="13"/>
      <c r="L37" s="13"/>
      <c r="M37" s="13"/>
      <c r="N37" s="36"/>
    </row>
    <row r="38" spans="1:14" ht="13.5" customHeight="1">
      <c r="A38" s="37" t="s">
        <v>37</v>
      </c>
      <c r="B38" s="37"/>
      <c r="C38" s="38">
        <f>C35+C36-C37</f>
        <v>16692.92</v>
      </c>
      <c r="I38" s="35" t="s">
        <v>38</v>
      </c>
      <c r="J38" s="13"/>
      <c r="K38" s="13"/>
      <c r="L38" s="13"/>
      <c r="M38" s="13"/>
      <c r="N38" s="36"/>
    </row>
    <row r="39" spans="9:14" ht="13.5">
      <c r="I39" s="35" t="s">
        <v>39</v>
      </c>
      <c r="J39" s="13"/>
      <c r="K39" s="13"/>
      <c r="L39" s="13"/>
      <c r="M39" s="13"/>
      <c r="N39" s="36"/>
    </row>
    <row r="40" spans="9:14" ht="13.5">
      <c r="I40" s="35" t="s">
        <v>40</v>
      </c>
      <c r="J40" s="13"/>
      <c r="K40" s="13"/>
      <c r="L40" s="13"/>
      <c r="M40" s="13"/>
      <c r="N40" s="36"/>
    </row>
    <row r="41" spans="9:14" ht="13.5">
      <c r="I41" s="35" t="s">
        <v>41</v>
      </c>
      <c r="J41" s="13"/>
      <c r="K41" s="13"/>
      <c r="L41" s="13"/>
      <c r="M41" s="13"/>
      <c r="N41" s="36"/>
    </row>
    <row r="42" spans="9:14" ht="13.5">
      <c r="I42" s="39"/>
      <c r="J42" s="40"/>
      <c r="K42" s="40"/>
      <c r="L42" s="40"/>
      <c r="M42" s="40"/>
      <c r="N42" s="41"/>
    </row>
    <row r="44" ht="13.5">
      <c r="O44" s="42"/>
    </row>
    <row r="45" spans="1:5" ht="13.5">
      <c r="A45" s="42" t="s">
        <v>42</v>
      </c>
      <c r="B45" s="43"/>
      <c r="C45" s="42"/>
      <c r="D45" s="42"/>
      <c r="E45" s="4"/>
    </row>
    <row r="46" spans="1:3" ht="13.5">
      <c r="A46" s="44" t="s">
        <v>43</v>
      </c>
      <c r="B46" s="44"/>
      <c r="C46" s="4">
        <v>56</v>
      </c>
    </row>
    <row r="47" spans="1:3" ht="13.5">
      <c r="A47" s="45" t="s">
        <v>44</v>
      </c>
      <c r="B47" s="45"/>
      <c r="C47" s="46">
        <v>31.2</v>
      </c>
    </row>
    <row r="48" spans="1:3" ht="15" customHeight="1">
      <c r="A48" s="47"/>
      <c r="B48" s="47"/>
      <c r="C48" s="4">
        <f>SUM(C46:C47)</f>
        <v>87.2</v>
      </c>
    </row>
    <row r="49" spans="1:3" ht="15" customHeight="1">
      <c r="A49" s="47"/>
      <c r="B49" s="47"/>
      <c r="C49" s="4"/>
    </row>
    <row r="50" spans="1:3" ht="15" customHeight="1">
      <c r="A50" s="47"/>
      <c r="B50" s="47"/>
      <c r="C50" s="4"/>
    </row>
    <row r="51" spans="1:4" ht="13.5">
      <c r="A51" s="44" t="s">
        <v>45</v>
      </c>
      <c r="B51" s="44"/>
      <c r="C51" s="4">
        <v>580</v>
      </c>
      <c r="D51" t="s">
        <v>46</v>
      </c>
    </row>
    <row r="52" spans="1:9" ht="13.5">
      <c r="A52" s="44" t="s">
        <v>47</v>
      </c>
      <c r="B52" s="44"/>
      <c r="C52" s="4">
        <v>1610</v>
      </c>
      <c r="D52" t="s">
        <v>48</v>
      </c>
      <c r="I52" s="4"/>
    </row>
    <row r="53" spans="1:4" ht="13.5">
      <c r="A53" s="44" t="s">
        <v>49</v>
      </c>
      <c r="B53" s="44"/>
      <c r="C53" s="4">
        <v>260</v>
      </c>
      <c r="D53" t="s">
        <v>48</v>
      </c>
    </row>
    <row r="54" spans="1:4" ht="13.5">
      <c r="A54" s="44" t="s">
        <v>50</v>
      </c>
      <c r="B54" s="44"/>
      <c r="C54" s="4">
        <v>600</v>
      </c>
      <c r="D54" t="s">
        <v>46</v>
      </c>
    </row>
    <row r="55" spans="1:4" ht="13.5">
      <c r="A55" s="44" t="s">
        <v>51</v>
      </c>
      <c r="B55" s="44"/>
      <c r="C55" s="4">
        <v>35</v>
      </c>
      <c r="D55" t="s">
        <v>52</v>
      </c>
    </row>
    <row r="56" spans="1:4" ht="20.25" customHeight="1">
      <c r="A56" s="44" t="s">
        <v>53</v>
      </c>
      <c r="B56" s="44"/>
      <c r="C56" s="48">
        <v>175</v>
      </c>
      <c r="D56" s="49" t="s">
        <v>54</v>
      </c>
    </row>
    <row r="57" spans="1:3" ht="13.5">
      <c r="A57" s="45" t="s">
        <v>55</v>
      </c>
      <c r="B57" s="45"/>
      <c r="C57" s="46">
        <v>20</v>
      </c>
    </row>
    <row r="58" spans="1:3" ht="13.5">
      <c r="A58" s="13"/>
      <c r="B58" s="13"/>
      <c r="C58" s="50">
        <f>SUM(D51:D57)</f>
        <v>0</v>
      </c>
    </row>
    <row r="60" spans="1:4" ht="13.5">
      <c r="A60" s="51" t="s">
        <v>56</v>
      </c>
      <c r="B60" s="52"/>
      <c r="C60" s="52"/>
      <c r="D60" s="52">
        <v>13500</v>
      </c>
    </row>
    <row r="61" spans="1:4" ht="13.5">
      <c r="A61" s="29"/>
      <c r="B61" s="29" t="s">
        <v>3</v>
      </c>
      <c r="C61" s="29"/>
      <c r="D61" s="29">
        <v>11000</v>
      </c>
    </row>
    <row r="62" spans="1:4" ht="13.5">
      <c r="A62" s="29"/>
      <c r="B62" s="29" t="s">
        <v>57</v>
      </c>
      <c r="C62" s="29"/>
      <c r="D62" s="29">
        <v>0</v>
      </c>
    </row>
    <row r="63" spans="1:4" ht="13.5">
      <c r="A63" s="29"/>
      <c r="B63" s="29" t="s">
        <v>25</v>
      </c>
      <c r="C63" s="29"/>
      <c r="D63" s="29">
        <v>2500</v>
      </c>
    </row>
  </sheetData>
  <sheetProtection selectLockedCells="1" selectUnlockedCells="1"/>
  <mergeCells count="9">
    <mergeCell ref="A46:B46"/>
    <mergeCell ref="A47:B47"/>
    <mergeCell ref="A51:B51"/>
    <mergeCell ref="A52:B52"/>
    <mergeCell ref="A53:B53"/>
    <mergeCell ref="A54:B54"/>
    <mergeCell ref="A55:B55"/>
    <mergeCell ref="A56:B56"/>
    <mergeCell ref="A57:B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F40" sqref="F40"/>
    </sheetView>
  </sheetViews>
  <sheetFormatPr defaultColWidth="9.00390625" defaultRowHeight="13.5"/>
  <cols>
    <col min="2" max="2" width="13.50390625" style="0" customWidth="1"/>
    <col min="3" max="3" width="13.625" style="0" customWidth="1"/>
    <col min="9" max="9" width="12.625" style="0" customWidth="1"/>
    <col min="10" max="10" width="12.125" style="0" customWidth="1"/>
    <col min="11" max="11" width="11.00390625" style="0" customWidth="1"/>
  </cols>
  <sheetData>
    <row r="1" spans="3:11" ht="24">
      <c r="C1" s="1" t="s">
        <v>58</v>
      </c>
      <c r="E1" s="2"/>
      <c r="F1" s="2"/>
      <c r="G1" s="2"/>
      <c r="H1" s="2"/>
      <c r="I1" s="3"/>
      <c r="J1" s="2"/>
      <c r="K1" s="2"/>
    </row>
    <row r="2" spans="3:9" ht="13.5">
      <c r="C2" s="4"/>
      <c r="I2" s="4"/>
    </row>
    <row r="3" spans="1:14" ht="17.25">
      <c r="A3" s="5"/>
      <c r="B3" s="6" t="s">
        <v>1</v>
      </c>
      <c r="C3" s="7"/>
      <c r="D3" s="8"/>
      <c r="E3" s="8"/>
      <c r="F3" s="8"/>
      <c r="G3" s="8"/>
      <c r="I3" s="9" t="s">
        <v>2</v>
      </c>
      <c r="J3" s="10"/>
      <c r="K3" s="8"/>
      <c r="L3" s="8"/>
      <c r="M3" s="8"/>
      <c r="N3" s="8"/>
    </row>
    <row r="4" spans="1:10" ht="13.5">
      <c r="A4" s="11" t="s">
        <v>3</v>
      </c>
      <c r="B4" t="s">
        <v>4</v>
      </c>
      <c r="C4" s="4">
        <v>9512.81</v>
      </c>
      <c r="I4" t="s">
        <v>5</v>
      </c>
      <c r="J4" s="12">
        <v>386.7</v>
      </c>
    </row>
    <row r="5" spans="2:10" ht="13.5">
      <c r="B5" t="s">
        <v>6</v>
      </c>
      <c r="C5" s="4">
        <v>3762</v>
      </c>
      <c r="I5" t="s">
        <v>7</v>
      </c>
      <c r="J5" s="4">
        <v>38.7</v>
      </c>
    </row>
    <row r="6" spans="2:11" ht="13.5">
      <c r="B6" t="s">
        <v>8</v>
      </c>
      <c r="C6" s="4">
        <v>3420</v>
      </c>
      <c r="I6" t="s">
        <v>9</v>
      </c>
      <c r="J6" s="4">
        <v>1367.99</v>
      </c>
      <c r="K6" t="s">
        <v>10</v>
      </c>
    </row>
    <row r="7" spans="3:10" ht="13.5">
      <c r="C7" s="4"/>
      <c r="I7" s="13" t="s">
        <v>11</v>
      </c>
      <c r="J7" s="4">
        <v>1362.55</v>
      </c>
    </row>
    <row r="8" spans="1:11" ht="14.25">
      <c r="A8" s="14"/>
      <c r="B8" s="14"/>
      <c r="C8" s="15"/>
      <c r="D8" s="14"/>
      <c r="E8" s="14"/>
      <c r="F8" s="14"/>
      <c r="G8" s="14"/>
      <c r="I8" s="16" t="s">
        <v>12</v>
      </c>
      <c r="J8" s="15">
        <v>2509.25</v>
      </c>
      <c r="K8" t="s">
        <v>13</v>
      </c>
    </row>
    <row r="9" spans="2:10" ht="14.25">
      <c r="B9" s="17" t="s">
        <v>14</v>
      </c>
      <c r="C9" s="4">
        <f>SUM(C5:C6)</f>
        <v>7182</v>
      </c>
      <c r="I9" s="17" t="s">
        <v>15</v>
      </c>
      <c r="J9" s="4">
        <f>SUM(J4:J8)</f>
        <v>5665.19</v>
      </c>
    </row>
    <row r="10" spans="2:10" ht="13.5">
      <c r="B10" t="s">
        <v>16</v>
      </c>
      <c r="C10" s="4">
        <f>SUM(C4:C8)</f>
        <v>16694.809999999998</v>
      </c>
      <c r="I10" s="18" t="s">
        <v>17</v>
      </c>
      <c r="J10" s="19">
        <f>C4+C5+C6-J4-J5-J6-J7-J8</f>
        <v>11029.619999999997</v>
      </c>
    </row>
    <row r="11" spans="3:11" ht="13.5">
      <c r="C11" s="4"/>
      <c r="I11" s="18"/>
      <c r="J11" s="19"/>
      <c r="K11" s="20" t="s">
        <v>18</v>
      </c>
    </row>
    <row r="12" spans="1:11" ht="13.5">
      <c r="A12" s="11" t="s">
        <v>19</v>
      </c>
      <c r="B12" t="s">
        <v>4</v>
      </c>
      <c r="C12" s="4">
        <v>541.8</v>
      </c>
      <c r="J12" s="4"/>
      <c r="K12" s="53">
        <v>5051.05</v>
      </c>
    </row>
    <row r="13" spans="2:11" ht="13.5">
      <c r="B13" t="s">
        <v>12</v>
      </c>
      <c r="C13" s="4">
        <v>2000</v>
      </c>
      <c r="I13" t="s">
        <v>12</v>
      </c>
      <c r="J13" s="4">
        <v>2541.8</v>
      </c>
      <c r="K13" t="s">
        <v>21</v>
      </c>
    </row>
    <row r="14" spans="1:10" ht="14.25">
      <c r="A14" s="14"/>
      <c r="B14" s="14" t="s">
        <v>22</v>
      </c>
      <c r="C14" s="15">
        <v>500</v>
      </c>
      <c r="D14" s="14"/>
      <c r="E14" s="14"/>
      <c r="F14" s="14"/>
      <c r="G14" s="14"/>
      <c r="I14" s="14" t="s">
        <v>22</v>
      </c>
      <c r="J14" s="15">
        <v>456.8</v>
      </c>
    </row>
    <row r="15" spans="2:10" ht="14.25">
      <c r="B15" s="17" t="s">
        <v>14</v>
      </c>
      <c r="C15" s="4">
        <f>SUM(C13:C14)</f>
        <v>2500</v>
      </c>
      <c r="I15" s="17" t="s">
        <v>15</v>
      </c>
      <c r="J15" s="4">
        <f>SUM(J13:J14)</f>
        <v>2998.6000000000004</v>
      </c>
    </row>
    <row r="16" spans="2:10" ht="13.5">
      <c r="B16" s="17" t="s">
        <v>16</v>
      </c>
      <c r="C16" s="4">
        <f>C12+C15</f>
        <v>3041.8</v>
      </c>
      <c r="I16" s="22" t="s">
        <v>17</v>
      </c>
      <c r="J16" s="19">
        <f>C12+C13+C14-J13-J14</f>
        <v>43.19999999999999</v>
      </c>
    </row>
    <row r="18" spans="1:10" ht="13.5">
      <c r="A18" s="23" t="s">
        <v>23</v>
      </c>
      <c r="B18" s="14"/>
      <c r="C18" s="15"/>
      <c r="D18" s="14"/>
      <c r="E18" s="14"/>
      <c r="F18" s="14"/>
      <c r="G18" s="14"/>
      <c r="I18" s="14" t="s">
        <v>24</v>
      </c>
      <c r="J18" s="15"/>
    </row>
    <row r="19" spans="3:10" ht="13.5">
      <c r="C19" s="4"/>
      <c r="I19" s="22" t="s">
        <v>17</v>
      </c>
      <c r="J19" s="19">
        <v>0</v>
      </c>
    </row>
    <row r="20" spans="3:10" ht="13.5">
      <c r="C20" s="4"/>
      <c r="J20" s="4"/>
    </row>
    <row r="21" spans="3:10" ht="13.5">
      <c r="C21" s="4"/>
      <c r="J21" s="4"/>
    </row>
    <row r="22" spans="3:10" ht="13.5">
      <c r="C22" s="4"/>
      <c r="J22" s="4"/>
    </row>
    <row r="23" spans="1:10" ht="13.5">
      <c r="A23" s="11" t="s">
        <v>25</v>
      </c>
      <c r="B23" t="s">
        <v>4</v>
      </c>
      <c r="C23" s="4">
        <v>1813.4</v>
      </c>
      <c r="J23" s="4"/>
    </row>
    <row r="24" spans="2:10" ht="13.5">
      <c r="B24" t="s">
        <v>26</v>
      </c>
      <c r="C24" s="4">
        <v>3488</v>
      </c>
      <c r="I24" t="s">
        <v>27</v>
      </c>
      <c r="J24" s="4">
        <v>2795</v>
      </c>
    </row>
    <row r="25" spans="2:10" ht="13.5">
      <c r="B25" t="s">
        <v>28</v>
      </c>
      <c r="C25" s="4">
        <v>1008.1</v>
      </c>
      <c r="I25" t="s">
        <v>11</v>
      </c>
      <c r="J25" s="4">
        <v>1088.3</v>
      </c>
    </row>
    <row r="26" spans="2:10" ht="13.5">
      <c r="B26" t="s">
        <v>25</v>
      </c>
      <c r="C26" s="4">
        <v>1236.2</v>
      </c>
      <c r="I26" t="s">
        <v>25</v>
      </c>
      <c r="J26" s="4">
        <v>1128.4</v>
      </c>
    </row>
    <row r="27" spans="1:10" ht="13.5">
      <c r="A27" s="14"/>
      <c r="B27" s="14"/>
      <c r="C27" s="15"/>
      <c r="D27" s="14"/>
      <c r="E27" s="14"/>
      <c r="F27" s="14"/>
      <c r="G27" s="14"/>
      <c r="I27" s="14"/>
      <c r="J27" s="15"/>
    </row>
    <row r="28" spans="1:10" ht="13.5">
      <c r="A28" s="13"/>
      <c r="B28" s="17" t="s">
        <v>14</v>
      </c>
      <c r="C28" s="4">
        <f>SUM(C24:C26)</f>
        <v>5732.3</v>
      </c>
      <c r="D28" s="13"/>
      <c r="E28" s="13"/>
      <c r="F28" s="13"/>
      <c r="G28" s="13"/>
      <c r="I28" s="17" t="s">
        <v>15</v>
      </c>
      <c r="J28" s="4">
        <f>SUM(J24+J25+J26)</f>
        <v>5011.700000000001</v>
      </c>
    </row>
    <row r="29" spans="1:10" ht="13.5">
      <c r="A29" s="13"/>
      <c r="B29" s="17" t="s">
        <v>16</v>
      </c>
      <c r="C29" s="4">
        <f>SUM(C23:C27)</f>
        <v>7545.700000000001</v>
      </c>
      <c r="D29" s="13"/>
      <c r="E29" s="13"/>
      <c r="F29" s="13"/>
      <c r="G29" s="13"/>
      <c r="I29" s="22" t="s">
        <v>17</v>
      </c>
      <c r="J29" s="24">
        <f>C29-J28</f>
        <v>2534</v>
      </c>
    </row>
    <row r="30" spans="1:3" ht="13.5">
      <c r="A30" s="13"/>
      <c r="B30" s="17"/>
      <c r="C30" s="25"/>
    </row>
    <row r="31" spans="2:10" ht="13.5">
      <c r="B31" s="13"/>
      <c r="C31" s="25"/>
      <c r="I31" s="13"/>
      <c r="J31" s="25"/>
    </row>
    <row r="34" ht="14.25"/>
    <row r="35" spans="1:14" ht="17.25">
      <c r="A35" s="54" t="s">
        <v>31</v>
      </c>
      <c r="B35" s="54"/>
      <c r="C35" s="55">
        <v>11868.01</v>
      </c>
      <c r="I35" s="30" t="s">
        <v>32</v>
      </c>
      <c r="J35" s="31"/>
      <c r="K35" s="32"/>
      <c r="L35" s="33"/>
      <c r="M35" s="33"/>
      <c r="N35" s="34"/>
    </row>
    <row r="36" spans="1:14" ht="17.25">
      <c r="A36" s="54" t="s">
        <v>33</v>
      </c>
      <c r="B36" s="54"/>
      <c r="C36" s="55">
        <v>15414.3</v>
      </c>
      <c r="I36" s="35" t="s">
        <v>34</v>
      </c>
      <c r="J36" s="13"/>
      <c r="K36" s="13"/>
      <c r="L36" s="13"/>
      <c r="M36" s="13"/>
      <c r="N36" s="36"/>
    </row>
    <row r="37" spans="1:14" ht="17.25">
      <c r="A37" s="54" t="s">
        <v>35</v>
      </c>
      <c r="B37" s="54"/>
      <c r="C37" s="55">
        <v>13675.49</v>
      </c>
      <c r="I37" s="35" t="s">
        <v>36</v>
      </c>
      <c r="J37" s="13"/>
      <c r="K37" s="13"/>
      <c r="L37" s="13"/>
      <c r="M37" s="13"/>
      <c r="N37" s="36"/>
    </row>
    <row r="38" spans="1:14" ht="17.25">
      <c r="A38" s="56" t="s">
        <v>59</v>
      </c>
      <c r="B38" s="56"/>
      <c r="C38" s="57">
        <f>C35+C36-C37</f>
        <v>13606.819999999998</v>
      </c>
      <c r="I38" s="35" t="s">
        <v>38</v>
      </c>
      <c r="J38" s="13"/>
      <c r="K38" s="13"/>
      <c r="L38" s="13"/>
      <c r="M38" s="13"/>
      <c r="N38" s="36"/>
    </row>
    <row r="39" spans="9:14" ht="17.25" customHeight="1">
      <c r="I39" s="35" t="s">
        <v>39</v>
      </c>
      <c r="J39" s="13"/>
      <c r="K39" s="13"/>
      <c r="L39" s="13"/>
      <c r="M39" s="13"/>
      <c r="N39" s="36"/>
    </row>
    <row r="40" spans="9:14" ht="17.25" customHeight="1">
      <c r="I40" s="35" t="s">
        <v>40</v>
      </c>
      <c r="J40" s="13"/>
      <c r="K40" s="13"/>
      <c r="L40" s="13"/>
      <c r="M40" s="13"/>
      <c r="N40" s="36"/>
    </row>
    <row r="41" spans="9:14" ht="17.25" customHeight="1">
      <c r="I41" s="35" t="s">
        <v>41</v>
      </c>
      <c r="J41" s="13"/>
      <c r="K41" s="13"/>
      <c r="L41" s="13"/>
      <c r="M41" s="13"/>
      <c r="N41" s="36"/>
    </row>
    <row r="42" spans="9:14" ht="9.75" customHeight="1">
      <c r="I42" s="39"/>
      <c r="J42" s="40"/>
      <c r="K42" s="40"/>
      <c r="L42" s="40"/>
      <c r="M42" s="40"/>
      <c r="N42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2013-07-12T10:18:08Z</dcterms:modified>
  <cp:category/>
  <cp:version/>
  <cp:contentType/>
  <cp:contentStatus/>
  <cp:revision>1</cp:revision>
</cp:coreProperties>
</file>