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会計報告用" sheetId="1" r:id="rId1"/>
    <sheet name="English" sheetId="2" r:id="rId2"/>
  </sheets>
  <definedNames>
    <definedName name="_xlnm.Print_Area" localSheetId="0">'会計報告用'!$A$1:$N$44</definedName>
  </definedNames>
  <calcPr fullCalcOnLoad="1"/>
</workbook>
</file>

<file path=xl/sharedStrings.xml><?xml version="1.0" encoding="utf-8"?>
<sst xmlns="http://schemas.openxmlformats.org/spreadsheetml/2006/main" count="108" uniqueCount="64">
  <si>
    <t>収入</t>
  </si>
  <si>
    <t>費用</t>
  </si>
  <si>
    <t>MOE</t>
  </si>
  <si>
    <t>繰越金</t>
  </si>
  <si>
    <t>材料費</t>
  </si>
  <si>
    <t>10月</t>
  </si>
  <si>
    <t>サプライ費</t>
  </si>
  <si>
    <t>4月</t>
  </si>
  <si>
    <t>備品費</t>
  </si>
  <si>
    <t>＊1</t>
  </si>
  <si>
    <t>アクティビティ</t>
  </si>
  <si>
    <t>レント代</t>
  </si>
  <si>
    <t>＊2</t>
  </si>
  <si>
    <t>今年度収入</t>
  </si>
  <si>
    <t>今年度支出</t>
  </si>
  <si>
    <t>合計</t>
  </si>
  <si>
    <t>残高</t>
  </si>
  <si>
    <t>COGS</t>
  </si>
  <si>
    <t>管理費</t>
  </si>
  <si>
    <t>その他</t>
  </si>
  <si>
    <t>会費</t>
  </si>
  <si>
    <t>謝礼</t>
  </si>
  <si>
    <t>ファンドレイズ</t>
  </si>
  <si>
    <t>5月末収入総計</t>
  </si>
  <si>
    <t>5月末支出総計</t>
  </si>
  <si>
    <t>前年度繰越金</t>
  </si>
  <si>
    <t>＊１　備品</t>
  </si>
  <si>
    <t>Volunteer expenses</t>
  </si>
  <si>
    <t>2014年度収入</t>
  </si>
  <si>
    <t>2014年度費用</t>
  </si>
  <si>
    <t>返金</t>
  </si>
  <si>
    <t>Air Rescue</t>
  </si>
  <si>
    <t>８月</t>
  </si>
  <si>
    <t>2014年度　ひよこ丼収支報告(2014年7月～2015年6月)</t>
  </si>
  <si>
    <t>６月末の繰越金</t>
  </si>
  <si>
    <t>スペアキー　$76、セロテープ　$13、ワイプ　$35.20、スタンプ　$6、デトール詰め替え　$6、糊　$34、はっぴ　$68、ホワイトボード用マーカー　$10、電子ピアノ　$419、ボールペン　$9、厚紙　$9.40、フェルトペン　$10、リボン　$3.50</t>
  </si>
  <si>
    <t xml:space="preserve">                              (01.07.2014～30.06.2015)</t>
  </si>
  <si>
    <t>Income</t>
  </si>
  <si>
    <t>Expenditure</t>
  </si>
  <si>
    <t>Forwarded from 2013</t>
  </si>
  <si>
    <t>Material</t>
  </si>
  <si>
    <t>October</t>
  </si>
  <si>
    <t>Supply</t>
  </si>
  <si>
    <t>April</t>
  </si>
  <si>
    <t>Equipment</t>
  </si>
  <si>
    <t>Activity</t>
  </si>
  <si>
    <t>Administration</t>
  </si>
  <si>
    <t>Rent</t>
  </si>
  <si>
    <t>2014 Funding</t>
  </si>
  <si>
    <t>Total</t>
  </si>
  <si>
    <t>Closing Balance</t>
  </si>
  <si>
    <t>Return</t>
  </si>
  <si>
    <t>August</t>
  </si>
  <si>
    <t>Others</t>
  </si>
  <si>
    <t>Vehicle Expenditure</t>
  </si>
  <si>
    <t>Membership fee</t>
  </si>
  <si>
    <t>Fundraising</t>
  </si>
  <si>
    <t>2014 Total</t>
  </si>
  <si>
    <t>Total Income</t>
  </si>
  <si>
    <t>Total Expenditure</t>
  </si>
  <si>
    <t>2014 Total Income</t>
  </si>
  <si>
    <t>2014 Total Expenditure</t>
  </si>
  <si>
    <t>2014 FINANCIAL YEAR ANNUAL STATEMENT</t>
  </si>
  <si>
    <t>JAPANESE PLAY GROUP HIYOKO DONBURI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</si>
</sst>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;&quot;-$&quot;#,##0.00"/>
    <numFmt numFmtId="165" formatCode="\$#,##0.00_);[Red]&quot;($&quot;#,##0.0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</numFmts>
  <fonts count="57">
    <font>
      <sz val="11"/>
      <name val="ＭＳ Ｐゴシック"/>
      <family val="3"/>
    </font>
    <font>
      <sz val="10"/>
      <name val="Arial"/>
      <family val="0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30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1"/>
      <name val="ＭＳ Ｐゴシック"/>
      <family val="3"/>
    </font>
    <font>
      <sz val="11"/>
      <name val="MS PGothic"/>
      <family val="2"/>
    </font>
    <font>
      <sz val="10"/>
      <name val="ＭＳ Ｐゴシック"/>
      <family val="0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ＭＳ Ｐゴシック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ＭＳ Ｐゴシック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8"/>
      <name val="ＭＳ Ｐゴシック"/>
      <family val="3"/>
    </font>
    <font>
      <sz val="16"/>
      <name val="ＭＳ Ｐゴシック"/>
      <family val="3"/>
    </font>
    <font>
      <sz val="10"/>
      <color indexed="8"/>
      <name val="ＭＳ Ｐゴシック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ＭＳ Ｐゴシック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ＭＳ Ｐゴシック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64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10" fillId="0" borderId="0" xfId="0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64" fontId="0" fillId="0" borderId="13" xfId="0" applyNumberFormat="1" applyBorder="1" applyAlignment="1">
      <alignment/>
    </xf>
    <xf numFmtId="0" fontId="9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8" fillId="0" borderId="14" xfId="0" applyFont="1" applyBorder="1" applyAlignment="1">
      <alignment/>
    </xf>
    <xf numFmtId="164" fontId="9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4" fontId="0" fillId="0" borderId="0" xfId="0" applyNumberFormat="1" applyAlignment="1">
      <alignment/>
    </xf>
    <xf numFmtId="0" fontId="56" fillId="0" borderId="0" xfId="0" applyFont="1" applyAlignment="1">
      <alignment horizontal="left" readingOrder="1"/>
    </xf>
    <xf numFmtId="0" fontId="12" fillId="0" borderId="0" xfId="0" applyFont="1" applyAlignment="1">
      <alignment horizontal="left" readingOrder="1"/>
    </xf>
    <xf numFmtId="0" fontId="0" fillId="0" borderId="17" xfId="0" applyBorder="1" applyAlignment="1">
      <alignment/>
    </xf>
    <xf numFmtId="164" fontId="0" fillId="0" borderId="0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170" fontId="0" fillId="0" borderId="0" xfId="0" applyNumberFormat="1" applyAlignment="1">
      <alignment/>
    </xf>
    <xf numFmtId="170" fontId="3" fillId="0" borderId="0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164" fontId="0" fillId="0" borderId="18" xfId="0" applyNumberFormat="1" applyBorder="1" applyAlignment="1">
      <alignment/>
    </xf>
    <xf numFmtId="0" fontId="0" fillId="0" borderId="18" xfId="0" applyFont="1" applyFill="1" applyBorder="1" applyAlignment="1">
      <alignment/>
    </xf>
    <xf numFmtId="17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64" fontId="0" fillId="0" borderId="19" xfId="0" applyNumberFormat="1" applyBorder="1" applyAlignment="1">
      <alignment/>
    </xf>
    <xf numFmtId="0" fontId="6" fillId="0" borderId="19" xfId="0" applyFont="1" applyBorder="1" applyAlignment="1">
      <alignment/>
    </xf>
    <xf numFmtId="170" fontId="6" fillId="0" borderId="19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164" fontId="0" fillId="0" borderId="15" xfId="0" applyNumberForma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/>
    </xf>
    <xf numFmtId="170" fontId="0" fillId="0" borderId="20" xfId="0" applyNumberFormat="1" applyBorder="1" applyAlignment="1">
      <alignment/>
    </xf>
    <xf numFmtId="0" fontId="0" fillId="0" borderId="21" xfId="0" applyFill="1" applyBorder="1" applyAlignment="1">
      <alignment/>
    </xf>
    <xf numFmtId="16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164" fontId="0" fillId="0" borderId="22" xfId="0" applyNumberFormat="1" applyBorder="1" applyAlignment="1">
      <alignment/>
    </xf>
    <xf numFmtId="170" fontId="0" fillId="0" borderId="22" xfId="0" applyNumberFormat="1" applyBorder="1" applyAlignment="1">
      <alignment/>
    </xf>
    <xf numFmtId="0" fontId="14" fillId="0" borderId="0" xfId="0" applyFont="1" applyAlignment="1">
      <alignment vertical="center"/>
    </xf>
    <xf numFmtId="164" fontId="14" fillId="0" borderId="0" xfId="0" applyNumberFormat="1" applyFont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64" fontId="14" fillId="0" borderId="23" xfId="0" applyNumberFormat="1" applyFont="1" applyBorder="1" applyAlignment="1">
      <alignment vertical="center"/>
    </xf>
    <xf numFmtId="164" fontId="0" fillId="0" borderId="20" xfId="0" applyNumberFormat="1" applyBorder="1" applyAlignment="1">
      <alignment/>
    </xf>
    <xf numFmtId="0" fontId="11" fillId="0" borderId="2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35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24</xdr:row>
      <xdr:rowOff>19050</xdr:rowOff>
    </xdr:from>
    <xdr:to>
      <xdr:col>6</xdr:col>
      <xdr:colOff>361950</xdr:colOff>
      <xdr:row>29</xdr:row>
      <xdr:rowOff>38100</xdr:rowOff>
    </xdr:to>
    <xdr:sp>
      <xdr:nvSpPr>
        <xdr:cNvPr id="1" name="CustomShape 1"/>
        <xdr:cNvSpPr>
          <a:spLocks/>
        </xdr:cNvSpPr>
      </xdr:nvSpPr>
      <xdr:spPr>
        <a:xfrm>
          <a:off x="3457575" y="4362450"/>
          <a:ext cx="2162175" cy="895350"/>
        </a:xfrm>
        <a:prstGeom prst="wedgeRoundRectCallout">
          <a:avLst>
            <a:gd name="adj1" fmla="val -66050"/>
            <a:gd name="adj2" fmla="val -23041"/>
          </a:avLst>
        </a:prstGeom>
        <a:solidFill>
          <a:srgbClr val="FFFFFF"/>
        </a:solidFill>
        <a:ln w="2556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A&amp;P Show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$337.50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バストリップ会費木曜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$112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</a:p>
      </xdr:txBody>
    </xdr:sp>
    <xdr:clientData/>
  </xdr:twoCellAnchor>
  <xdr:twoCellAnchor>
    <xdr:from>
      <xdr:col>3</xdr:col>
      <xdr:colOff>390525</xdr:colOff>
      <xdr:row>12</xdr:row>
      <xdr:rowOff>57150</xdr:rowOff>
    </xdr:from>
    <xdr:to>
      <xdr:col>6</xdr:col>
      <xdr:colOff>590550</xdr:colOff>
      <xdr:row>22</xdr:row>
      <xdr:rowOff>28575</xdr:rowOff>
    </xdr:to>
    <xdr:sp>
      <xdr:nvSpPr>
        <xdr:cNvPr id="2" name="CustomShape 1"/>
        <xdr:cNvSpPr>
          <a:spLocks/>
        </xdr:cNvSpPr>
      </xdr:nvSpPr>
      <xdr:spPr>
        <a:xfrm>
          <a:off x="3429000" y="2314575"/>
          <a:ext cx="2419350" cy="1714500"/>
        </a:xfrm>
        <a:prstGeom prst="wedgeRoundRectCallout">
          <a:avLst>
            <a:gd name="adj1" fmla="val -62634"/>
            <a:gd name="adj2" fmla="val 72009"/>
          </a:avLst>
        </a:prstGeom>
        <a:solidFill>
          <a:srgbClr val="FFFFFF"/>
        </a:solidFill>
        <a:ln w="2556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ティータオル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$45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写真販売収益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$19.20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古本販売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$108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ガレージセール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$767.40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餅つき会会費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$45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バストリップ収益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$21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日本人会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JapanDay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寄付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$50</a:t>
          </a:r>
        </a:p>
      </xdr:txBody>
    </xdr:sp>
    <xdr:clientData/>
  </xdr:twoCellAnchor>
  <xdr:twoCellAnchor>
    <xdr:from>
      <xdr:col>10</xdr:col>
      <xdr:colOff>276225</xdr:colOff>
      <xdr:row>22</xdr:row>
      <xdr:rowOff>114300</xdr:rowOff>
    </xdr:from>
    <xdr:to>
      <xdr:col>13</xdr:col>
      <xdr:colOff>533400</xdr:colOff>
      <xdr:row>38</xdr:row>
      <xdr:rowOff>123825</xdr:rowOff>
    </xdr:to>
    <xdr:sp>
      <xdr:nvSpPr>
        <xdr:cNvPr id="3" name="CustomShape 1"/>
        <xdr:cNvSpPr>
          <a:spLocks/>
        </xdr:cNvSpPr>
      </xdr:nvSpPr>
      <xdr:spPr>
        <a:xfrm>
          <a:off x="9486900" y="4114800"/>
          <a:ext cx="2609850" cy="2790825"/>
        </a:xfrm>
        <a:prstGeom prst="wedgeRoundRectCallout">
          <a:avLst>
            <a:gd name="adj1" fmla="val -58935"/>
            <a:gd name="adj2" fmla="val -32550"/>
          </a:avLst>
        </a:prstGeom>
        <a:solidFill>
          <a:srgbClr val="FFFFFF"/>
        </a:solidFill>
        <a:ln w="2556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七夕　謝礼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$20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キッチン修理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$18.60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A&amp;P Show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$337.50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ガレージセール広告宣伝費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$30.80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会計　謝礼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$40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餅つき会　謝礼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$20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JapanDay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経費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$21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バストリップ　木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$112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FirstAid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謝礼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$20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謝恩会　先生謝礼　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$35,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$20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謝恩会　木代表花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$60</a:t>
          </a:r>
        </a:p>
      </xdr:txBody>
    </xdr:sp>
    <xdr:clientData/>
  </xdr:twoCellAnchor>
  <xdr:twoCellAnchor>
    <xdr:from>
      <xdr:col>10</xdr:col>
      <xdr:colOff>590550</xdr:colOff>
      <xdr:row>0</xdr:row>
      <xdr:rowOff>76200</xdr:rowOff>
    </xdr:from>
    <xdr:to>
      <xdr:col>13</xdr:col>
      <xdr:colOff>476250</xdr:colOff>
      <xdr:row>6</xdr:row>
      <xdr:rowOff>133350</xdr:rowOff>
    </xdr:to>
    <xdr:sp>
      <xdr:nvSpPr>
        <xdr:cNvPr id="4" name="CustomShape 1"/>
        <xdr:cNvSpPr>
          <a:spLocks/>
        </xdr:cNvSpPr>
      </xdr:nvSpPr>
      <xdr:spPr>
        <a:xfrm>
          <a:off x="9801225" y="76200"/>
          <a:ext cx="2238375" cy="1266825"/>
        </a:xfrm>
        <a:prstGeom prst="wedgeRoundRectCallout">
          <a:avLst>
            <a:gd name="adj1" fmla="val -73587"/>
            <a:gd name="adj2" fmla="val 47777"/>
          </a:avLst>
        </a:prstGeom>
        <a:solidFill>
          <a:srgbClr val="FFFFFF"/>
        </a:solidFill>
        <a:ln w="2556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ジムナスティック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$168.80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バストリップ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$761.55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謝恩会（木：パイレーツ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$100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、金：ズンバ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$50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ファーストエイド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$50</a:t>
          </a:r>
        </a:p>
      </xdr:txBody>
    </xdr:sp>
    <xdr:clientData/>
  </xdr:twoCellAnchor>
  <xdr:twoCellAnchor>
    <xdr:from>
      <xdr:col>10</xdr:col>
      <xdr:colOff>504825</xdr:colOff>
      <xdr:row>6</xdr:row>
      <xdr:rowOff>171450</xdr:rowOff>
    </xdr:from>
    <xdr:to>
      <xdr:col>13</xdr:col>
      <xdr:colOff>514350</xdr:colOff>
      <xdr:row>12</xdr:row>
      <xdr:rowOff>38100</xdr:rowOff>
    </xdr:to>
    <xdr:sp>
      <xdr:nvSpPr>
        <xdr:cNvPr id="5" name="AutoShape 7"/>
        <xdr:cNvSpPr>
          <a:spLocks/>
        </xdr:cNvSpPr>
      </xdr:nvSpPr>
      <xdr:spPr>
        <a:xfrm>
          <a:off x="9715500" y="1381125"/>
          <a:ext cx="2362200" cy="914400"/>
        </a:xfrm>
        <a:prstGeom prst="wedgeRoundRectCallout">
          <a:avLst>
            <a:gd name="adj1" fmla="val -68935"/>
            <a:gd name="adj2" fmla="val -21032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St Nicholas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レント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$3935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$1955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Air Rescue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Fund)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暖房費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$36</a:t>
          </a:r>
        </a:p>
      </xdr:txBody>
    </xdr:sp>
    <xdr:clientData/>
  </xdr:twoCellAnchor>
  <xdr:twoCellAnchor>
    <xdr:from>
      <xdr:col>10</xdr:col>
      <xdr:colOff>333375</xdr:colOff>
      <xdr:row>12</xdr:row>
      <xdr:rowOff>104775</xdr:rowOff>
    </xdr:from>
    <xdr:to>
      <xdr:col>13</xdr:col>
      <xdr:colOff>533400</xdr:colOff>
      <xdr:row>22</xdr:row>
      <xdr:rowOff>66675</xdr:rowOff>
    </xdr:to>
    <xdr:sp>
      <xdr:nvSpPr>
        <xdr:cNvPr id="6" name="CustomShape 1"/>
        <xdr:cNvSpPr>
          <a:spLocks/>
        </xdr:cNvSpPr>
      </xdr:nvSpPr>
      <xdr:spPr>
        <a:xfrm>
          <a:off x="9544050" y="2362200"/>
          <a:ext cx="2552700" cy="1704975"/>
        </a:xfrm>
        <a:prstGeom prst="wedgeRoundRectCallout">
          <a:avLst>
            <a:gd name="adj1" fmla="val -61856"/>
            <a:gd name="adj2" fmla="val 72722"/>
          </a:avLst>
        </a:prstGeom>
        <a:solidFill>
          <a:srgbClr val="FFFFFF"/>
        </a:solidFill>
        <a:ln w="2556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クリスマス会　木・金サンタ謝礼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$40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クリスマス会　プレゼント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$162.50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クリスマス会　写真代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$12.80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謝恩会　木：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会員へのギフト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$103.2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謝恩会　金：会員へのギフト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$77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zoomScale="90" zoomScaleNormal="90" zoomScalePageLayoutView="0" workbookViewId="0" topLeftCell="C1">
      <selection activeCell="C1" sqref="C1"/>
    </sheetView>
  </sheetViews>
  <sheetFormatPr defaultColWidth="9.00390625" defaultRowHeight="13.5"/>
  <cols>
    <col min="1" max="1" width="10.625" style="0" customWidth="1"/>
    <col min="2" max="2" width="16.50390625" style="0" customWidth="1"/>
    <col min="3" max="3" width="12.75390625" style="0" customWidth="1"/>
    <col min="4" max="4" width="11.125" style="0" customWidth="1"/>
    <col min="7" max="7" width="8.25390625" style="0" customWidth="1"/>
    <col min="8" max="8" width="12.75390625" style="0" customWidth="1"/>
    <col min="9" max="9" width="18.50390625" style="0" customWidth="1"/>
    <col min="10" max="10" width="12.375" style="0" customWidth="1"/>
    <col min="11" max="11" width="12.625" style="0" customWidth="1"/>
    <col min="12" max="12" width="8.00390625" style="0" customWidth="1"/>
    <col min="13" max="13" width="10.25390625" style="0" customWidth="1"/>
    <col min="14" max="14" width="7.25390625" style="0" customWidth="1"/>
  </cols>
  <sheetData>
    <row r="1" spans="3:11" ht="24">
      <c r="C1" s="1" t="s">
        <v>33</v>
      </c>
      <c r="D1" s="46"/>
      <c r="E1" s="2"/>
      <c r="F1" s="2"/>
      <c r="G1" s="2"/>
      <c r="H1" s="2"/>
      <c r="I1" s="3"/>
      <c r="J1" s="2"/>
      <c r="K1" s="2"/>
    </row>
    <row r="2" spans="3:9" ht="13.5">
      <c r="C2" s="4"/>
      <c r="I2" s="4"/>
    </row>
    <row r="3" spans="1:14" ht="17.25">
      <c r="A3" s="5"/>
      <c r="B3" s="6" t="s">
        <v>0</v>
      </c>
      <c r="C3" s="7"/>
      <c r="D3" s="8"/>
      <c r="E3" s="8"/>
      <c r="F3" s="8"/>
      <c r="G3" s="8"/>
      <c r="I3" s="9" t="s">
        <v>1</v>
      </c>
      <c r="J3" s="10"/>
      <c r="K3" s="8"/>
      <c r="L3" s="8"/>
      <c r="M3" s="8"/>
      <c r="N3" s="8"/>
    </row>
    <row r="4" spans="1:10" ht="13.5">
      <c r="A4" s="11" t="s">
        <v>2</v>
      </c>
      <c r="B4" t="s">
        <v>3</v>
      </c>
      <c r="C4" s="4">
        <v>11294.11</v>
      </c>
      <c r="I4" t="s">
        <v>4</v>
      </c>
      <c r="J4" s="12">
        <v>411.8</v>
      </c>
    </row>
    <row r="5" spans="2:10" ht="13.5">
      <c r="B5" t="s">
        <v>5</v>
      </c>
      <c r="C5" s="4">
        <v>4077</v>
      </c>
      <c r="I5" t="s">
        <v>6</v>
      </c>
      <c r="J5" s="4">
        <v>0</v>
      </c>
    </row>
    <row r="6" spans="2:11" ht="13.5">
      <c r="B6" t="s">
        <v>7</v>
      </c>
      <c r="C6" s="4">
        <v>3408.82</v>
      </c>
      <c r="I6" t="s">
        <v>8</v>
      </c>
      <c r="J6" s="4">
        <v>699.1</v>
      </c>
      <c r="K6" t="s">
        <v>9</v>
      </c>
    </row>
    <row r="7" spans="3:10" ht="13.5">
      <c r="C7" s="4"/>
      <c r="I7" s="13" t="s">
        <v>10</v>
      </c>
      <c r="J7" s="4">
        <v>1242.35</v>
      </c>
    </row>
    <row r="8" spans="3:10" ht="13.5">
      <c r="C8" s="4"/>
      <c r="I8" s="16" t="s">
        <v>18</v>
      </c>
      <c r="J8" s="4">
        <v>198.15</v>
      </c>
    </row>
    <row r="9" spans="1:10" ht="14.25" thickBot="1">
      <c r="A9" s="14"/>
      <c r="B9" s="14"/>
      <c r="C9" s="15"/>
      <c r="D9" s="14"/>
      <c r="E9" s="14"/>
      <c r="F9" s="14"/>
      <c r="G9" s="14"/>
      <c r="I9" s="16" t="s">
        <v>11</v>
      </c>
      <c r="J9" s="23">
        <v>2016</v>
      </c>
    </row>
    <row r="10" spans="2:10" ht="14.25" thickTop="1">
      <c r="B10" s="16" t="s">
        <v>13</v>
      </c>
      <c r="C10" s="4">
        <f>SUM(C5:C6)</f>
        <v>7485.82</v>
      </c>
      <c r="D10" s="4"/>
      <c r="I10" s="32" t="s">
        <v>14</v>
      </c>
      <c r="J10" s="33">
        <f>SUM(J4:J9)</f>
        <v>4567.4</v>
      </c>
    </row>
    <row r="11" spans="2:10" ht="13.5">
      <c r="B11" t="s">
        <v>15</v>
      </c>
      <c r="C11" s="4">
        <f>SUM(C4:C9)</f>
        <v>18779.93</v>
      </c>
      <c r="I11" s="17" t="s">
        <v>16</v>
      </c>
      <c r="J11" s="18">
        <f>C4+C5+C6-J4-J5-J6-J7-F6-J8-J9</f>
        <v>14212.530000000004</v>
      </c>
    </row>
    <row r="12" spans="3:11" ht="13.5">
      <c r="C12" s="4"/>
      <c r="I12" s="17"/>
      <c r="J12" s="18"/>
      <c r="K12" s="19"/>
    </row>
    <row r="13" spans="1:11" ht="13.5">
      <c r="A13" s="11" t="s">
        <v>17</v>
      </c>
      <c r="B13" t="s">
        <v>3</v>
      </c>
      <c r="C13" s="4">
        <v>1177.8</v>
      </c>
      <c r="I13" s="16" t="s">
        <v>30</v>
      </c>
      <c r="J13" s="4">
        <v>717.54</v>
      </c>
      <c r="K13" s="20"/>
    </row>
    <row r="14" spans="1:10" ht="14.25" thickBot="1">
      <c r="A14" s="14"/>
      <c r="B14" s="31"/>
      <c r="C14" s="15"/>
      <c r="D14" s="14"/>
      <c r="E14" s="14"/>
      <c r="F14" s="14"/>
      <c r="G14" s="14"/>
      <c r="I14" s="31" t="s">
        <v>27</v>
      </c>
      <c r="J14" s="15">
        <v>460.26</v>
      </c>
    </row>
    <row r="15" spans="2:10" ht="14.25" thickTop="1">
      <c r="B15" s="16" t="s">
        <v>13</v>
      </c>
      <c r="C15" s="4">
        <f>SUM(C14:C14)</f>
        <v>0</v>
      </c>
      <c r="I15" s="16" t="s">
        <v>14</v>
      </c>
      <c r="J15" s="4">
        <f>SUM(J13:J14)</f>
        <v>1177.8</v>
      </c>
    </row>
    <row r="16" spans="2:12" ht="13.5">
      <c r="B16" s="16" t="s">
        <v>15</v>
      </c>
      <c r="C16" s="4">
        <f>C13+C15</f>
        <v>1177.8</v>
      </c>
      <c r="I16" s="21" t="s">
        <v>16</v>
      </c>
      <c r="J16" s="18">
        <f>C13+C14-J13-J14</f>
        <v>0</v>
      </c>
      <c r="L16" s="44"/>
    </row>
    <row r="17" spans="1:12" ht="13.5">
      <c r="A17" s="30"/>
      <c r="B17" s="29"/>
      <c r="C17" s="23"/>
      <c r="D17" s="29"/>
      <c r="E17" s="29"/>
      <c r="F17" s="29"/>
      <c r="G17" s="29"/>
      <c r="I17" s="29"/>
      <c r="J17" s="23"/>
      <c r="L17" s="44"/>
    </row>
    <row r="18" spans="1:12" ht="13.5">
      <c r="A18" s="11" t="s">
        <v>31</v>
      </c>
      <c r="B18" t="s">
        <v>3</v>
      </c>
      <c r="C18" s="4">
        <v>0</v>
      </c>
      <c r="I18" s="38" t="s">
        <v>11</v>
      </c>
      <c r="J18" s="4">
        <v>1955</v>
      </c>
      <c r="K18" t="s">
        <v>12</v>
      </c>
      <c r="L18" s="44"/>
    </row>
    <row r="19" spans="1:10" ht="14.25" thickBot="1">
      <c r="A19" s="14"/>
      <c r="B19" s="37" t="s">
        <v>32</v>
      </c>
      <c r="C19" s="15">
        <v>1955</v>
      </c>
      <c r="D19" s="14"/>
      <c r="E19" s="14"/>
      <c r="F19" s="14"/>
      <c r="G19" s="14"/>
      <c r="I19" s="31"/>
      <c r="J19" s="15"/>
    </row>
    <row r="20" spans="2:10" ht="14.25" thickTop="1">
      <c r="B20" s="16" t="s">
        <v>13</v>
      </c>
      <c r="C20" s="4">
        <f>SUM(C19:C19)</f>
        <v>1955</v>
      </c>
      <c r="I20" s="16" t="s">
        <v>14</v>
      </c>
      <c r="J20" s="4">
        <f>SUM(J18:J19)</f>
        <v>1955</v>
      </c>
    </row>
    <row r="21" spans="2:10" ht="12.75" customHeight="1">
      <c r="B21" s="16" t="s">
        <v>15</v>
      </c>
      <c r="C21" s="4">
        <f>C18+C20</f>
        <v>1955</v>
      </c>
      <c r="I21" s="21" t="s">
        <v>16</v>
      </c>
      <c r="J21" s="18">
        <f>C18+C19-J18-J19</f>
        <v>0</v>
      </c>
    </row>
    <row r="22" spans="3:10" ht="13.5">
      <c r="C22" s="4"/>
      <c r="I22" s="21"/>
      <c r="J22" s="22"/>
    </row>
    <row r="23" spans="1:15" ht="13.5">
      <c r="A23" s="11" t="s">
        <v>19</v>
      </c>
      <c r="B23" t="s">
        <v>3</v>
      </c>
      <c r="C23" s="4">
        <v>5391.07</v>
      </c>
      <c r="J23" s="4"/>
      <c r="O23" s="44"/>
    </row>
    <row r="24" spans="2:15" ht="13.5">
      <c r="B24" t="s">
        <v>20</v>
      </c>
      <c r="C24" s="4">
        <v>3118</v>
      </c>
      <c r="I24" t="s">
        <v>21</v>
      </c>
      <c r="J24" s="4">
        <v>2262.84</v>
      </c>
      <c r="O24" s="44"/>
    </row>
    <row r="25" spans="2:15" ht="13.5">
      <c r="B25" t="s">
        <v>22</v>
      </c>
      <c r="C25" s="4">
        <v>1055.6</v>
      </c>
      <c r="I25" t="s">
        <v>10</v>
      </c>
      <c r="J25" s="4">
        <v>402.5</v>
      </c>
      <c r="O25" s="44"/>
    </row>
    <row r="26" spans="2:15" ht="13.5">
      <c r="B26" t="s">
        <v>19</v>
      </c>
      <c r="C26" s="4">
        <v>759.5</v>
      </c>
      <c r="I26" t="s">
        <v>19</v>
      </c>
      <c r="J26" s="4">
        <v>932.9</v>
      </c>
      <c r="O26" s="44"/>
    </row>
    <row r="27" spans="1:15" ht="14.25" thickBot="1">
      <c r="A27" s="14"/>
      <c r="B27" s="14"/>
      <c r="C27" s="15"/>
      <c r="D27" s="14"/>
      <c r="E27" s="14"/>
      <c r="F27" s="14"/>
      <c r="G27" s="14"/>
      <c r="I27" s="14"/>
      <c r="J27" s="15"/>
      <c r="O27" s="45"/>
    </row>
    <row r="28" spans="1:15" ht="14.25" thickTop="1">
      <c r="A28" s="13"/>
      <c r="B28" s="16" t="s">
        <v>13</v>
      </c>
      <c r="C28" s="4">
        <f>C24+C25+C26</f>
        <v>4933.1</v>
      </c>
      <c r="D28" s="13"/>
      <c r="E28" s="13"/>
      <c r="F28" s="13"/>
      <c r="G28" s="13"/>
      <c r="I28" s="16" t="s">
        <v>14</v>
      </c>
      <c r="J28" s="4">
        <f>SUM(J24:J27)</f>
        <v>3598.2400000000002</v>
      </c>
      <c r="O28" s="44"/>
    </row>
    <row r="29" spans="1:15" ht="13.5">
      <c r="A29" s="13"/>
      <c r="B29" s="16" t="s">
        <v>15</v>
      </c>
      <c r="C29" s="4">
        <f>SUM(C23:C27)</f>
        <v>10324.17</v>
      </c>
      <c r="D29" s="13"/>
      <c r="E29" s="13"/>
      <c r="F29" s="13"/>
      <c r="G29" s="13"/>
      <c r="I29" s="21" t="s">
        <v>16</v>
      </c>
      <c r="J29" s="22">
        <f>C29-J28</f>
        <v>6725.93</v>
      </c>
      <c r="O29" s="44"/>
    </row>
    <row r="30" spans="1:15" ht="13.5">
      <c r="A30" s="13"/>
      <c r="B30" s="16"/>
      <c r="C30" s="23"/>
      <c r="O30" s="45"/>
    </row>
    <row r="31" spans="2:15" ht="14.25" thickBot="1">
      <c r="B31" s="35" t="s">
        <v>23</v>
      </c>
      <c r="C31" s="24">
        <f>C10+C15+C20+C28</f>
        <v>14373.92</v>
      </c>
      <c r="I31" s="35" t="s">
        <v>24</v>
      </c>
      <c r="J31" s="24">
        <f>J10+J15+J20+J28</f>
        <v>11298.44</v>
      </c>
      <c r="K31" s="34"/>
      <c r="L31" s="29"/>
      <c r="M31" s="29"/>
      <c r="N31" s="29"/>
      <c r="O31" s="44"/>
    </row>
    <row r="32" spans="5:15" ht="14.25" thickTop="1">
      <c r="E32" s="43"/>
      <c r="K32" s="13"/>
      <c r="L32" s="13"/>
      <c r="M32" s="13"/>
      <c r="N32" s="29"/>
      <c r="O32" s="44"/>
    </row>
    <row r="33" spans="11:14" ht="13.5">
      <c r="K33" s="13"/>
      <c r="L33" s="13"/>
      <c r="M33" s="13"/>
      <c r="N33" s="29"/>
    </row>
    <row r="34" spans="11:14" ht="13.5">
      <c r="K34" s="13"/>
      <c r="L34" s="13"/>
      <c r="M34" s="13"/>
      <c r="N34" s="29"/>
    </row>
    <row r="35" spans="1:3" ht="13.5">
      <c r="A35" s="25" t="s">
        <v>25</v>
      </c>
      <c r="B35" s="25"/>
      <c r="C35" s="26">
        <v>17862.98</v>
      </c>
    </row>
    <row r="36" spans="1:5" ht="13.5" customHeight="1">
      <c r="A36" s="36" t="s">
        <v>28</v>
      </c>
      <c r="B36" s="25"/>
      <c r="C36" s="26">
        <f>C31</f>
        <v>14373.92</v>
      </c>
      <c r="D36" s="47"/>
      <c r="E36" s="4"/>
    </row>
    <row r="37" spans="1:4" ht="13.5">
      <c r="A37" s="36" t="s">
        <v>29</v>
      </c>
      <c r="B37" s="25"/>
      <c r="C37" s="26">
        <f>J31</f>
        <v>11298.44</v>
      </c>
      <c r="D37" s="48"/>
    </row>
    <row r="38" spans="1:4" ht="13.5">
      <c r="A38" s="27" t="s">
        <v>34</v>
      </c>
      <c r="B38" s="27"/>
      <c r="C38" s="28">
        <f>C35+C36-C37</f>
        <v>20938.46</v>
      </c>
      <c r="D38" s="12"/>
    </row>
    <row r="39" ht="14.25" thickBot="1">
      <c r="D39" s="12"/>
    </row>
    <row r="40" spans="4:14" ht="13.5">
      <c r="D40" s="29"/>
      <c r="I40" s="39" t="s">
        <v>26</v>
      </c>
      <c r="J40" s="40"/>
      <c r="K40" s="41"/>
      <c r="L40" s="41"/>
      <c r="M40" s="41"/>
      <c r="N40" s="42"/>
    </row>
    <row r="41" spans="9:14" ht="13.5" customHeight="1">
      <c r="I41" s="82" t="s">
        <v>35</v>
      </c>
      <c r="J41" s="83"/>
      <c r="K41" s="83"/>
      <c r="L41" s="83"/>
      <c r="M41" s="83"/>
      <c r="N41" s="84"/>
    </row>
    <row r="42" spans="9:14" ht="13.5">
      <c r="I42" s="82"/>
      <c r="J42" s="83"/>
      <c r="K42" s="83"/>
      <c r="L42" s="83"/>
      <c r="M42" s="83"/>
      <c r="N42" s="84"/>
    </row>
    <row r="43" spans="9:14" ht="13.5">
      <c r="I43" s="82"/>
      <c r="J43" s="83"/>
      <c r="K43" s="83"/>
      <c r="L43" s="83"/>
      <c r="M43" s="83"/>
      <c r="N43" s="84"/>
    </row>
    <row r="44" spans="9:14" ht="14.25" thickBot="1">
      <c r="I44" s="85"/>
      <c r="J44" s="86"/>
      <c r="K44" s="86"/>
      <c r="L44" s="86"/>
      <c r="M44" s="86"/>
      <c r="N44" s="87"/>
    </row>
  </sheetData>
  <sheetProtection/>
  <mergeCells count="1">
    <mergeCell ref="I41:N44"/>
  </mergeCells>
  <printOptions horizontalCentered="1"/>
  <pageMargins left="0.3937007874015748" right="0.3937007874015748" top="0.9448818897637796" bottom="0.1968503937007874" header="0.31496062992125984" footer="0.31496062992125984"/>
  <pageSetup fitToHeight="1" fitToWidth="1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1" sqref="A1:F1"/>
    </sheetView>
  </sheetViews>
  <sheetFormatPr defaultColWidth="9.00390625" defaultRowHeight="13.5"/>
  <cols>
    <col min="2" max="2" width="19.25390625" style="0" customWidth="1"/>
    <col min="3" max="3" width="12.50390625" style="0" customWidth="1"/>
    <col min="5" max="5" width="17.125" style="0" customWidth="1"/>
    <col min="6" max="6" width="16.00390625" style="51" customWidth="1"/>
  </cols>
  <sheetData>
    <row r="1" spans="1:6" ht="18.75" customHeight="1">
      <c r="A1" s="88" t="s">
        <v>63</v>
      </c>
      <c r="B1" s="88"/>
      <c r="C1" s="88"/>
      <c r="D1" s="88"/>
      <c r="E1" s="88"/>
      <c r="F1" s="88"/>
    </row>
    <row r="2" spans="1:10" ht="25.5" customHeight="1">
      <c r="A2" s="89" t="s">
        <v>62</v>
      </c>
      <c r="B2" s="89"/>
      <c r="C2" s="89"/>
      <c r="D2" s="89"/>
      <c r="E2" s="89"/>
      <c r="F2" s="89"/>
      <c r="G2" s="29"/>
      <c r="H2" s="29"/>
      <c r="I2" s="23"/>
      <c r="J2" s="29"/>
    </row>
    <row r="3" spans="1:3" ht="23.25" customHeight="1">
      <c r="A3" s="49" t="s">
        <v>36</v>
      </c>
      <c r="B3" s="49"/>
      <c r="C3" s="50"/>
    </row>
    <row r="4" ht="13.5">
      <c r="C4" s="4"/>
    </row>
    <row r="5" ht="13.5">
      <c r="C5" s="4"/>
    </row>
    <row r="6" spans="1:7" ht="17.25">
      <c r="A6" s="5"/>
      <c r="B6" s="6" t="s">
        <v>37</v>
      </c>
      <c r="C6" s="7"/>
      <c r="D6" s="8"/>
      <c r="E6" s="9" t="s">
        <v>38</v>
      </c>
      <c r="F6" s="52"/>
      <c r="G6" s="10"/>
    </row>
    <row r="7" ht="13.5">
      <c r="G7" s="12"/>
    </row>
    <row r="8" spans="1:7" ht="13.5">
      <c r="A8" s="11" t="s">
        <v>2</v>
      </c>
      <c r="B8" t="s">
        <v>39</v>
      </c>
      <c r="C8" s="4">
        <v>11294.11</v>
      </c>
      <c r="E8" t="s">
        <v>40</v>
      </c>
      <c r="F8" s="12">
        <v>411.8</v>
      </c>
      <c r="G8" s="4"/>
    </row>
    <row r="9" spans="2:7" ht="13.5">
      <c r="B9" t="s">
        <v>41</v>
      </c>
      <c r="C9" s="4">
        <v>4077</v>
      </c>
      <c r="E9" t="s">
        <v>42</v>
      </c>
      <c r="F9" s="4">
        <v>0</v>
      </c>
      <c r="G9" s="4"/>
    </row>
    <row r="10" spans="2:7" ht="13.5">
      <c r="B10" t="s">
        <v>43</v>
      </c>
      <c r="C10" s="4">
        <v>3408.82</v>
      </c>
      <c r="E10" t="s">
        <v>44</v>
      </c>
      <c r="F10" s="4">
        <v>699.1</v>
      </c>
      <c r="G10" s="4"/>
    </row>
    <row r="11" spans="3:7" ht="13.5">
      <c r="C11" s="4"/>
      <c r="E11" s="29" t="s">
        <v>45</v>
      </c>
      <c r="F11" s="4">
        <v>1242.35</v>
      </c>
      <c r="G11" s="4"/>
    </row>
    <row r="12" spans="3:7" ht="13.5">
      <c r="C12" s="4"/>
      <c r="E12" s="38" t="s">
        <v>46</v>
      </c>
      <c r="F12" s="4">
        <v>198.15</v>
      </c>
      <c r="G12" s="4"/>
    </row>
    <row r="13" spans="1:7" ht="14.25" thickBot="1">
      <c r="A13" s="53"/>
      <c r="B13" s="53"/>
      <c r="C13" s="54"/>
      <c r="D13" s="53"/>
      <c r="E13" s="55" t="s">
        <v>47</v>
      </c>
      <c r="F13" s="81">
        <v>2016</v>
      </c>
      <c r="G13" s="23"/>
    </row>
    <row r="14" spans="2:7" ht="13.5">
      <c r="B14" s="38" t="s">
        <v>48</v>
      </c>
      <c r="C14" s="4">
        <f>SUM(C9:C10)</f>
        <v>7485.82</v>
      </c>
      <c r="E14" s="16" t="s">
        <v>49</v>
      </c>
      <c r="F14" s="51">
        <f>SUM(F8:F13)</f>
        <v>4567.4</v>
      </c>
      <c r="G14" s="4"/>
    </row>
    <row r="15" spans="2:7" ht="13.5">
      <c r="B15" s="16"/>
      <c r="C15" s="4"/>
      <c r="E15" s="16"/>
      <c r="G15" s="4"/>
    </row>
    <row r="16" spans="2:7" ht="13.5">
      <c r="B16" s="57" t="s">
        <v>49</v>
      </c>
      <c r="C16" s="58">
        <f>SUM(C8:C13)</f>
        <v>18779.93</v>
      </c>
      <c r="E16" s="59" t="s">
        <v>50</v>
      </c>
      <c r="F16" s="60">
        <f>C16-F14</f>
        <v>14212.53</v>
      </c>
      <c r="G16" s="18"/>
    </row>
    <row r="17" spans="2:7" ht="13.5">
      <c r="B17" s="29"/>
      <c r="C17" s="23"/>
      <c r="E17" s="21"/>
      <c r="F17" s="61"/>
      <c r="G17" s="18"/>
    </row>
    <row r="19" spans="1:6" ht="13.5">
      <c r="A19" s="11" t="s">
        <v>17</v>
      </c>
      <c r="B19" t="s">
        <v>39</v>
      </c>
      <c r="C19" s="4">
        <v>1177.8</v>
      </c>
      <c r="E19" t="s">
        <v>51</v>
      </c>
      <c r="F19" s="4">
        <v>717.54</v>
      </c>
    </row>
    <row r="20" spans="3:6" ht="14.25" thickBot="1">
      <c r="C20" s="4"/>
      <c r="E20" t="s">
        <v>27</v>
      </c>
      <c r="F20" s="81">
        <v>460.26</v>
      </c>
    </row>
    <row r="21" spans="1:6" ht="13.5">
      <c r="A21" s="62"/>
      <c r="B21" s="63" t="s">
        <v>48</v>
      </c>
      <c r="C21" s="64">
        <f>C20</f>
        <v>0</v>
      </c>
      <c r="D21" s="62"/>
      <c r="E21" s="65" t="s">
        <v>49</v>
      </c>
      <c r="F21" s="48">
        <f>SUM(F19:F20)</f>
        <v>1177.8</v>
      </c>
    </row>
    <row r="22" spans="2:5" ht="13.5">
      <c r="B22" s="16"/>
      <c r="C22" s="4"/>
      <c r="E22" s="16"/>
    </row>
    <row r="23" spans="2:6" ht="13.5">
      <c r="B23" s="66" t="s">
        <v>49</v>
      </c>
      <c r="C23" s="58">
        <f>C19+C20</f>
        <v>1177.8</v>
      </c>
      <c r="E23" s="59" t="s">
        <v>50</v>
      </c>
      <c r="F23" s="60">
        <f>C23-F21</f>
        <v>0</v>
      </c>
    </row>
    <row r="24" spans="2:6" ht="13.5">
      <c r="B24" s="16"/>
      <c r="C24" s="23"/>
      <c r="E24" s="21"/>
      <c r="F24" s="61"/>
    </row>
    <row r="26" spans="1:6" ht="13.5">
      <c r="A26" s="11" t="s">
        <v>31</v>
      </c>
      <c r="B26" t="s">
        <v>39</v>
      </c>
      <c r="C26" s="4">
        <v>0</v>
      </c>
      <c r="E26" t="s">
        <v>47</v>
      </c>
      <c r="F26" s="4">
        <v>1955</v>
      </c>
    </row>
    <row r="27" spans="1:6" ht="14.25" thickBot="1">
      <c r="A27" s="53"/>
      <c r="B27" s="67" t="s">
        <v>52</v>
      </c>
      <c r="C27" s="15">
        <v>1955</v>
      </c>
      <c r="D27" s="68"/>
      <c r="E27" s="68"/>
      <c r="F27" s="69"/>
    </row>
    <row r="28" spans="2:6" ht="13.5">
      <c r="B28" s="38" t="s">
        <v>48</v>
      </c>
      <c r="C28" s="4">
        <f>C27</f>
        <v>1955</v>
      </c>
      <c r="E28" t="s">
        <v>49</v>
      </c>
      <c r="F28" s="51">
        <f>F26+F27</f>
        <v>1955</v>
      </c>
    </row>
    <row r="29" spans="2:3" ht="13.5">
      <c r="B29" s="38"/>
      <c r="C29" s="4"/>
    </row>
    <row r="30" spans="2:6" ht="13.5">
      <c r="B30" s="70" t="s">
        <v>49</v>
      </c>
      <c r="C30" s="71">
        <f>C26+C27</f>
        <v>1955</v>
      </c>
      <c r="E30" s="59" t="s">
        <v>50</v>
      </c>
      <c r="F30" s="60">
        <f>C30-F28</f>
        <v>0</v>
      </c>
    </row>
    <row r="31" spans="2:6" ht="13.5">
      <c r="B31" s="16"/>
      <c r="C31" s="23"/>
      <c r="E31" s="21"/>
      <c r="F31" s="61"/>
    </row>
    <row r="32" spans="3:4" ht="13.5">
      <c r="C32" s="4"/>
      <c r="D32" s="29"/>
    </row>
    <row r="33" spans="1:6" ht="13.5">
      <c r="A33" s="11" t="s">
        <v>53</v>
      </c>
      <c r="B33" t="s">
        <v>39</v>
      </c>
      <c r="C33" s="4">
        <v>5391.07</v>
      </c>
      <c r="E33" t="s">
        <v>54</v>
      </c>
      <c r="F33" s="4">
        <v>2262.84</v>
      </c>
    </row>
    <row r="34" spans="2:6" ht="13.5">
      <c r="B34" t="s">
        <v>55</v>
      </c>
      <c r="C34" s="4">
        <v>3118</v>
      </c>
      <c r="E34" t="s">
        <v>45</v>
      </c>
      <c r="F34" s="4">
        <v>402.5</v>
      </c>
    </row>
    <row r="35" spans="2:6" ht="13.5">
      <c r="B35" t="s">
        <v>56</v>
      </c>
      <c r="C35" s="4">
        <v>1055.6</v>
      </c>
      <c r="D35" s="13"/>
      <c r="E35" t="s">
        <v>53</v>
      </c>
      <c r="F35" s="4">
        <v>932.9</v>
      </c>
    </row>
    <row r="36" spans="2:6" ht="14.25" thickBot="1">
      <c r="B36" t="s">
        <v>53</v>
      </c>
      <c r="C36" s="4">
        <v>759.5</v>
      </c>
      <c r="E36" s="53"/>
      <c r="F36" s="56"/>
    </row>
    <row r="37" spans="1:6" ht="13.5">
      <c r="A37" s="41"/>
      <c r="B37" s="63" t="s">
        <v>57</v>
      </c>
      <c r="C37" s="64">
        <f>SUM(C34:C36)</f>
        <v>4933.1</v>
      </c>
      <c r="D37" s="62"/>
      <c r="E37" s="16" t="s">
        <v>49</v>
      </c>
      <c r="F37" s="51">
        <f>SUM(F33+F34+F35)</f>
        <v>3598.2400000000002</v>
      </c>
    </row>
    <row r="38" spans="1:5" ht="13.5">
      <c r="A38" s="13"/>
      <c r="B38" s="16"/>
      <c r="C38" s="4"/>
      <c r="E38" s="16"/>
    </row>
    <row r="39" spans="1:7" ht="13.5">
      <c r="A39" s="13"/>
      <c r="B39" s="66" t="s">
        <v>49</v>
      </c>
      <c r="C39" s="58">
        <f>SUM(C33:C36)</f>
        <v>10324.17</v>
      </c>
      <c r="E39" s="59" t="s">
        <v>50</v>
      </c>
      <c r="F39" s="60">
        <f>C39-F37</f>
        <v>6725.93</v>
      </c>
      <c r="G39" s="13"/>
    </row>
    <row r="40" spans="1:3" ht="13.5">
      <c r="A40" s="13"/>
      <c r="B40" s="16"/>
      <c r="C40" s="23"/>
    </row>
    <row r="41" spans="1:10" ht="14.25" thickBot="1">
      <c r="A41" s="72"/>
      <c r="B41" s="73"/>
      <c r="C41" s="74"/>
      <c r="D41" s="72"/>
      <c r="E41" s="72"/>
      <c r="F41" s="75"/>
      <c r="I41" s="13"/>
      <c r="J41" s="23"/>
    </row>
    <row r="42" spans="2:6" ht="14.25" thickTop="1">
      <c r="B42" t="s">
        <v>58</v>
      </c>
      <c r="C42" s="43">
        <f>C14+C21+C28+C37</f>
        <v>14373.92</v>
      </c>
      <c r="E42" t="s">
        <v>59</v>
      </c>
      <c r="F42" s="51">
        <f>F14+F21+F28+F37</f>
        <v>11298.44</v>
      </c>
    </row>
    <row r="45" spans="1:3" ht="17.25">
      <c r="A45" s="76" t="s">
        <v>39</v>
      </c>
      <c r="B45" s="76"/>
      <c r="C45" s="77">
        <f>C8+C19+C26+C33</f>
        <v>17862.98</v>
      </c>
    </row>
    <row r="46" spans="1:3" ht="17.25">
      <c r="A46" s="76" t="s">
        <v>60</v>
      </c>
      <c r="B46" s="76"/>
      <c r="C46" s="77">
        <f>C42</f>
        <v>14373.92</v>
      </c>
    </row>
    <row r="47" spans="1:3" ht="17.25">
      <c r="A47" s="78" t="s">
        <v>61</v>
      </c>
      <c r="B47" s="78"/>
      <c r="C47" s="77">
        <f>F42</f>
        <v>11298.44</v>
      </c>
    </row>
    <row r="48" spans="1:3" ht="17.25">
      <c r="A48" s="79" t="s">
        <v>50</v>
      </c>
      <c r="B48" s="79"/>
      <c r="C48" s="80">
        <f>C45+C46-C47</f>
        <v>20938.46</v>
      </c>
    </row>
  </sheetData>
  <sheetProtection/>
  <mergeCells count="2">
    <mergeCell ref="A1:F1"/>
    <mergeCell ref="A2:F2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Kayo</dc:creator>
  <cp:keywords/>
  <dc:description/>
  <cp:lastModifiedBy>Kayo</cp:lastModifiedBy>
  <cp:lastPrinted>2015-07-22T01:08:44Z</cp:lastPrinted>
  <dcterms:created xsi:type="dcterms:W3CDTF">2015-06-15T09:44:48Z</dcterms:created>
  <dcterms:modified xsi:type="dcterms:W3CDTF">2015-07-22T01:09:14Z</dcterms:modified>
  <cp:category/>
  <cp:version/>
  <cp:contentType/>
  <cp:contentStatus/>
</cp:coreProperties>
</file>